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L32" i="37"/>
  <c r="K32"/>
  <c r="B2"/>
  <c r="B3"/>
  <c r="B4"/>
  <c r="B5"/>
  <c r="G5" s="1"/>
  <c r="C5"/>
  <c r="D5"/>
  <c r="B6"/>
  <c r="G6" s="1"/>
  <c r="C6"/>
  <c r="D6"/>
  <c r="B7"/>
  <c r="G7" s="1"/>
  <c r="C7"/>
  <c r="D7"/>
  <c r="B8"/>
  <c r="G8" s="1"/>
  <c r="C8"/>
  <c r="D8"/>
  <c r="B9"/>
  <c r="G9" s="1"/>
  <c r="C9"/>
  <c r="D9"/>
  <c r="B10"/>
  <c r="G10" s="1"/>
  <c r="C10"/>
  <c r="D10"/>
  <c r="B11"/>
  <c r="G11" s="1"/>
  <c r="C11"/>
  <c r="D11"/>
  <c r="B12"/>
  <c r="G12" s="1"/>
  <c r="C12"/>
  <c r="D12"/>
  <c r="B13"/>
  <c r="B14"/>
  <c r="C14"/>
  <c r="D14"/>
  <c r="B15"/>
  <c r="G15" s="1"/>
  <c r="C15"/>
  <c r="D15"/>
  <c r="B16"/>
  <c r="C16"/>
  <c r="D16"/>
  <c r="B17"/>
  <c r="C17"/>
  <c r="D17"/>
  <c r="B18"/>
  <c r="G18" s="1"/>
  <c r="C18"/>
  <c r="D18"/>
  <c r="B19"/>
  <c r="B20"/>
  <c r="C20"/>
  <c r="D20"/>
  <c r="G20"/>
  <c r="B21"/>
  <c r="C21"/>
  <c r="D21"/>
  <c r="G21"/>
  <c r="B22"/>
  <c r="C22"/>
  <c r="D22"/>
  <c r="G22"/>
  <c r="B23"/>
  <c r="C23"/>
  <c r="D23"/>
  <c r="G23"/>
  <c r="B24"/>
  <c r="C24"/>
  <c r="D24"/>
  <c r="G24"/>
  <c r="B25"/>
  <c r="B26"/>
  <c r="C26"/>
  <c r="D26"/>
  <c r="B27"/>
  <c r="G27" s="1"/>
  <c r="C27"/>
  <c r="D27"/>
  <c r="B28"/>
  <c r="G28" s="1"/>
  <c r="C28"/>
  <c r="D28"/>
  <c r="B29"/>
  <c r="C29"/>
  <c r="D29"/>
  <c r="B30"/>
  <c r="C30"/>
  <c r="D30"/>
  <c r="B31"/>
  <c r="G31" s="1"/>
  <c r="C31"/>
  <c r="D31"/>
  <c r="B32"/>
  <c r="G32" s="1"/>
  <c r="C32"/>
  <c r="D32"/>
  <c r="B33"/>
  <c r="B34"/>
  <c r="G34" s="1"/>
  <c r="C34"/>
  <c r="D34"/>
  <c r="B35"/>
  <c r="G35" s="1"/>
  <c r="C35"/>
  <c r="D35"/>
  <c r="B36"/>
  <c r="B37"/>
  <c r="G37" s="1"/>
  <c r="C37"/>
  <c r="D37"/>
  <c r="B38"/>
  <c r="G38" s="1"/>
  <c r="C38"/>
  <c r="D38"/>
  <c r="B39"/>
  <c r="C39"/>
  <c r="D39"/>
  <c r="B40"/>
  <c r="B41"/>
  <c r="B42"/>
  <c r="G42" s="1"/>
  <c r="C42"/>
  <c r="D42"/>
  <c r="B43"/>
  <c r="C43"/>
  <c r="D43"/>
  <c r="B44"/>
  <c r="C44"/>
  <c r="D44"/>
  <c r="B45"/>
  <c r="G45" s="1"/>
  <c r="C45"/>
  <c r="D45"/>
  <c r="B46"/>
  <c r="B47"/>
  <c r="B48"/>
  <c r="C48"/>
  <c r="D48"/>
  <c r="B49"/>
  <c r="G49" s="1"/>
  <c r="C49"/>
  <c r="D49"/>
  <c r="B50"/>
  <c r="B51"/>
  <c r="C51"/>
  <c r="D51"/>
  <c r="G51"/>
  <c r="B52"/>
  <c r="C52"/>
  <c r="D52"/>
  <c r="G52"/>
  <c r="B53"/>
  <c r="C53"/>
  <c r="D53"/>
  <c r="G53"/>
  <c r="B54"/>
  <c r="C54"/>
  <c r="D54"/>
  <c r="G54"/>
  <c r="B55"/>
  <c r="B56"/>
  <c r="C56"/>
  <c r="D56"/>
  <c r="B57"/>
  <c r="G57" s="1"/>
  <c r="C57"/>
  <c r="D57"/>
  <c r="B58"/>
  <c r="B59"/>
  <c r="C59"/>
  <c r="D59"/>
  <c r="B60"/>
  <c r="C60"/>
  <c r="D60"/>
  <c r="G60"/>
  <c r="B61"/>
  <c r="B62"/>
  <c r="C62"/>
  <c r="D62"/>
  <c r="B63"/>
  <c r="G63" s="1"/>
  <c r="C63"/>
  <c r="D63"/>
  <c r="B64"/>
  <c r="B65"/>
  <c r="C65"/>
  <c r="G65" s="1"/>
  <c r="D65"/>
  <c r="B66"/>
  <c r="C66"/>
  <c r="D66"/>
  <c r="G66"/>
  <c r="B67"/>
  <c r="B68"/>
  <c r="C68"/>
  <c r="D68"/>
  <c r="H68" s="1"/>
  <c r="B69"/>
  <c r="C69"/>
  <c r="D69"/>
  <c r="B70"/>
  <c r="B71"/>
  <c r="C71"/>
  <c r="D71"/>
  <c r="G71"/>
  <c r="B72"/>
  <c r="C72"/>
  <c r="D72"/>
  <c r="G72"/>
  <c r="B73"/>
  <c r="C73"/>
  <c r="D73"/>
  <c r="G73"/>
  <c r="B74"/>
  <c r="C74"/>
  <c r="D74"/>
  <c r="G74"/>
  <c r="B75"/>
  <c r="B76"/>
  <c r="B77"/>
  <c r="G77" s="1"/>
  <c r="C77"/>
  <c r="D77"/>
  <c r="B78"/>
  <c r="C78"/>
  <c r="D78"/>
  <c r="B79"/>
  <c r="G79" s="1"/>
  <c r="C79"/>
  <c r="D79"/>
  <c r="B80"/>
  <c r="G80" s="1"/>
  <c r="C80"/>
  <c r="D80"/>
  <c r="B81"/>
  <c r="G81" s="1"/>
  <c r="C81"/>
  <c r="D81"/>
  <c r="B82"/>
  <c r="G82" s="1"/>
  <c r="C82"/>
  <c r="D82"/>
  <c r="B83"/>
  <c r="G83" s="1"/>
  <c r="C83"/>
  <c r="D83"/>
  <c r="B84"/>
  <c r="B85"/>
  <c r="G85" s="1"/>
  <c r="C85"/>
  <c r="D85"/>
  <c r="B86"/>
  <c r="C86"/>
  <c r="D86"/>
  <c r="B87"/>
  <c r="C87"/>
  <c r="D87"/>
  <c r="B88"/>
  <c r="G88" s="1"/>
  <c r="C88"/>
  <c r="D88"/>
  <c r="B89"/>
  <c r="G89" s="1"/>
  <c r="C89"/>
  <c r="D89"/>
  <c r="B90"/>
  <c r="C90"/>
  <c r="D90"/>
  <c r="B91"/>
  <c r="B92"/>
  <c r="G92" s="1"/>
  <c r="C92"/>
  <c r="D92"/>
  <c r="B93"/>
  <c r="G93" s="1"/>
  <c r="C93"/>
  <c r="D93"/>
  <c r="B94"/>
  <c r="G94" s="1"/>
  <c r="C94"/>
  <c r="D94"/>
  <c r="B95"/>
  <c r="G95" s="1"/>
  <c r="C95"/>
  <c r="D95"/>
  <c r="B96"/>
  <c r="G96" s="1"/>
  <c r="C96"/>
  <c r="D96"/>
  <c r="B97"/>
  <c r="G97" s="1"/>
  <c r="C97"/>
  <c r="D97"/>
  <c r="B98"/>
  <c r="G98" s="1"/>
  <c r="C98"/>
  <c r="D98"/>
  <c r="B99"/>
  <c r="B100"/>
  <c r="G100" s="1"/>
  <c r="C100"/>
  <c r="D100"/>
  <c r="B101"/>
  <c r="C101"/>
  <c r="D101"/>
  <c r="B102"/>
  <c r="C102"/>
  <c r="D102"/>
  <c r="B103"/>
  <c r="G103" s="1"/>
  <c r="C103"/>
  <c r="D103"/>
  <c r="B104"/>
  <c r="G104" s="1"/>
  <c r="C104"/>
  <c r="D104"/>
  <c r="B105"/>
  <c r="C105"/>
  <c r="D105"/>
  <c r="B106"/>
  <c r="B107"/>
  <c r="B108"/>
  <c r="G108" s="1"/>
  <c r="C108"/>
  <c r="D108"/>
  <c r="B109"/>
  <c r="C109"/>
  <c r="D109"/>
  <c r="B110"/>
  <c r="C110"/>
  <c r="D110"/>
  <c r="B111"/>
  <c r="G111" s="1"/>
  <c r="C111"/>
  <c r="D111"/>
  <c r="B112"/>
  <c r="B113"/>
  <c r="C113"/>
  <c r="D113"/>
  <c r="G113"/>
  <c r="B114"/>
  <c r="C114"/>
  <c r="D114"/>
  <c r="G114"/>
  <c r="B115"/>
  <c r="C115"/>
  <c r="D115"/>
  <c r="G115"/>
  <c r="B116"/>
  <c r="C116"/>
  <c r="D116"/>
  <c r="G116"/>
  <c r="B117"/>
  <c r="C117"/>
  <c r="D117"/>
  <c r="B118"/>
  <c r="C118"/>
  <c r="D118"/>
  <c r="G118"/>
  <c r="B119"/>
  <c r="C119"/>
  <c r="D119"/>
  <c r="G119"/>
  <c r="B120"/>
  <c r="B121"/>
  <c r="C121"/>
  <c r="D121"/>
  <c r="B122"/>
  <c r="G122" s="1"/>
  <c r="C122"/>
  <c r="D122"/>
  <c r="B123"/>
  <c r="G123" s="1"/>
  <c r="C123"/>
  <c r="D123"/>
  <c r="B124"/>
  <c r="B125"/>
  <c r="B126"/>
  <c r="G126" s="1"/>
  <c r="C126"/>
  <c r="D126"/>
  <c r="B127"/>
  <c r="G127" s="1"/>
  <c r="C127"/>
  <c r="D127"/>
  <c r="B128"/>
  <c r="B129"/>
  <c r="C129"/>
  <c r="D129"/>
  <c r="B130"/>
  <c r="G130" s="1"/>
  <c r="C130"/>
  <c r="D130"/>
  <c r="B131"/>
  <c r="B132"/>
  <c r="B133"/>
  <c r="C133"/>
  <c r="D133"/>
  <c r="B134"/>
  <c r="C134"/>
  <c r="D134"/>
  <c r="B135"/>
  <c r="C135"/>
  <c r="D135"/>
  <c r="G135" s="1"/>
  <c r="B136"/>
  <c r="C136"/>
  <c r="D136"/>
  <c r="G136" s="1"/>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D152"/>
  <c r="H152" s="1"/>
  <c r="B153"/>
  <c r="C153"/>
  <c r="D153"/>
  <c r="B154"/>
  <c r="G154" s="1"/>
  <c r="C154"/>
  <c r="D154"/>
  <c r="B155"/>
  <c r="G155" s="1"/>
  <c r="C155"/>
  <c r="D155"/>
  <c r="B156"/>
  <c r="C156"/>
  <c r="D156"/>
  <c r="B157"/>
  <c r="B158"/>
  <c r="G158" s="1"/>
  <c r="C158"/>
  <c r="D158"/>
  <c r="B159"/>
  <c r="C159"/>
  <c r="D159"/>
  <c r="B160"/>
  <c r="C160"/>
  <c r="D160"/>
  <c r="B161"/>
  <c r="B162"/>
  <c r="B163"/>
  <c r="C163"/>
  <c r="D163"/>
  <c r="B164"/>
  <c r="C164"/>
  <c r="D164"/>
  <c r="B165"/>
  <c r="C165"/>
  <c r="D165"/>
  <c r="B166"/>
  <c r="C166"/>
  <c r="D166"/>
  <c r="B167"/>
  <c r="B168"/>
  <c r="C168"/>
  <c r="D168"/>
  <c r="B169"/>
  <c r="C169"/>
  <c r="D169"/>
  <c r="B170"/>
  <c r="C170"/>
  <c r="D170"/>
  <c r="B171"/>
  <c r="C171"/>
  <c r="D171"/>
  <c r="B172"/>
  <c r="C172"/>
  <c r="D172"/>
  <c r="B173"/>
  <c r="G173" s="1"/>
  <c r="C173"/>
  <c r="D173"/>
  <c r="B174"/>
  <c r="C174"/>
  <c r="D174"/>
  <c r="B175"/>
  <c r="B176"/>
  <c r="C176"/>
  <c r="D176"/>
  <c r="B177"/>
  <c r="C177"/>
  <c r="D177"/>
  <c r="B178"/>
  <c r="C178"/>
  <c r="D178"/>
  <c r="B179"/>
  <c r="C179"/>
  <c r="D179"/>
  <c r="B180"/>
  <c r="C180"/>
  <c r="D180"/>
  <c r="B181"/>
  <c r="C181"/>
  <c r="D181"/>
  <c r="B182"/>
  <c r="G182" s="1"/>
  <c r="C182"/>
  <c r="D182"/>
  <c r="B183"/>
  <c r="C183"/>
  <c r="D183"/>
  <c r="B184"/>
  <c r="C184"/>
  <c r="D184"/>
  <c r="B185"/>
  <c r="C185"/>
  <c r="D185"/>
  <c r="B186"/>
  <c r="B187"/>
  <c r="C187"/>
  <c r="D187"/>
  <c r="B188"/>
  <c r="G188" s="1"/>
  <c r="C188"/>
  <c r="D188"/>
  <c r="B189"/>
  <c r="C189"/>
  <c r="D189"/>
  <c r="B190"/>
  <c r="C190"/>
  <c r="D190"/>
  <c r="B191"/>
  <c r="C191"/>
  <c r="D191"/>
  <c r="B192"/>
  <c r="G192" s="1"/>
  <c r="C192"/>
  <c r="D192"/>
  <c r="B193"/>
  <c r="C193"/>
  <c r="D193"/>
  <c r="B194"/>
  <c r="B195"/>
  <c r="B196"/>
  <c r="C196"/>
  <c r="D196"/>
  <c r="G196" s="1"/>
  <c r="B197"/>
  <c r="C197"/>
  <c r="D197"/>
  <c r="G197" s="1"/>
  <c r="B198"/>
  <c r="C198"/>
  <c r="D198"/>
  <c r="G198" s="1"/>
  <c r="B199"/>
  <c r="C199"/>
  <c r="D199"/>
  <c r="G199" s="1"/>
  <c r="B200"/>
  <c r="B201"/>
  <c r="G201" s="1"/>
  <c r="C201"/>
  <c r="D201"/>
  <c r="B202"/>
  <c r="G202" s="1"/>
  <c r="C202"/>
  <c r="D202"/>
  <c r="B203"/>
  <c r="G203" s="1"/>
  <c r="C203"/>
  <c r="D203"/>
  <c r="B204"/>
  <c r="G204" s="1"/>
  <c r="C204"/>
  <c r="D204"/>
  <c r="B205"/>
  <c r="G205" s="1"/>
  <c r="C205"/>
  <c r="D205"/>
  <c r="B206"/>
  <c r="G206" s="1"/>
  <c r="C206"/>
  <c r="D206"/>
  <c r="B207"/>
  <c r="G207" s="1"/>
  <c r="C207"/>
  <c r="D207"/>
  <c r="B208"/>
  <c r="B209"/>
  <c r="C209"/>
  <c r="D209"/>
  <c r="B210"/>
  <c r="G210" s="1"/>
  <c r="C210"/>
  <c r="D210"/>
  <c r="B211"/>
  <c r="G211" s="1"/>
  <c r="C211"/>
  <c r="D211"/>
  <c r="B212"/>
  <c r="G212" s="1"/>
  <c r="C212"/>
  <c r="D212"/>
  <c r="B213"/>
  <c r="B214"/>
  <c r="B215"/>
  <c r="C215"/>
  <c r="D215"/>
  <c r="G215" s="1"/>
  <c r="B216"/>
  <c r="C216"/>
  <c r="D216"/>
  <c r="G216" s="1"/>
  <c r="B217"/>
  <c r="B218"/>
  <c r="G218" s="1"/>
  <c r="C218"/>
  <c r="D218"/>
  <c r="B219"/>
  <c r="G219" s="1"/>
  <c r="C219"/>
  <c r="D219"/>
  <c r="B220"/>
  <c r="G220" s="1"/>
  <c r="C220"/>
  <c r="D220"/>
  <c r="B221"/>
  <c r="G221" s="1"/>
  <c r="C221"/>
  <c r="D221"/>
  <c r="B222"/>
  <c r="B223"/>
  <c r="B224"/>
  <c r="C224"/>
  <c r="D224"/>
  <c r="G224"/>
  <c r="B225"/>
  <c r="C225"/>
  <c r="D225"/>
  <c r="G225"/>
  <c r="B226"/>
  <c r="B227"/>
  <c r="C227"/>
  <c r="D227"/>
  <c r="G227" s="1"/>
  <c r="B228"/>
  <c r="C228"/>
  <c r="D228"/>
  <c r="G228" s="1"/>
  <c r="B229"/>
  <c r="B230"/>
  <c r="G230" s="1"/>
  <c r="C230"/>
  <c r="D230"/>
  <c r="B231"/>
  <c r="G231" s="1"/>
  <c r="C231"/>
  <c r="D231"/>
  <c r="B232"/>
  <c r="B233"/>
  <c r="G233" s="1"/>
  <c r="C233"/>
  <c r="D233"/>
  <c r="B234"/>
  <c r="G234" s="1"/>
  <c r="C234"/>
  <c r="D234"/>
  <c r="B235"/>
  <c r="B236"/>
  <c r="C236"/>
  <c r="D236"/>
  <c r="G236"/>
  <c r="B237"/>
  <c r="C237"/>
  <c r="D237"/>
  <c r="G237"/>
  <c r="B238"/>
  <c r="C238"/>
  <c r="D238"/>
  <c r="G238"/>
  <c r="B239"/>
  <c r="B240"/>
  <c r="C240"/>
  <c r="D240"/>
  <c r="G240" s="1"/>
  <c r="B241"/>
  <c r="C241"/>
  <c r="D241"/>
  <c r="G241" s="1"/>
  <c r="B242"/>
  <c r="B243"/>
  <c r="G243" s="1"/>
  <c r="C243"/>
  <c r="D243"/>
  <c r="B244"/>
  <c r="G244" s="1"/>
  <c r="C244"/>
  <c r="D244"/>
  <c r="B245"/>
  <c r="G245" s="1"/>
  <c r="C245"/>
  <c r="D245"/>
  <c r="B246"/>
  <c r="G246" s="1"/>
  <c r="C246"/>
  <c r="D246"/>
  <c r="B247"/>
  <c r="B248"/>
  <c r="B249"/>
  <c r="C249"/>
  <c r="D249"/>
  <c r="G249"/>
  <c r="B250"/>
  <c r="C250"/>
  <c r="D250"/>
  <c r="G250"/>
  <c r="B251"/>
  <c r="C251"/>
  <c r="D251"/>
  <c r="G251"/>
  <c r="B252"/>
  <c r="C252"/>
  <c r="D252"/>
  <c r="G252"/>
  <c r="B253"/>
  <c r="C253"/>
  <c r="D253"/>
  <c r="G253"/>
  <c r="B254"/>
  <c r="B255"/>
  <c r="C255"/>
  <c r="D255"/>
  <c r="G255" s="1"/>
  <c r="B256"/>
  <c r="C256"/>
  <c r="D256"/>
  <c r="G256" s="1"/>
  <c r="B257"/>
  <c r="C257"/>
  <c r="D257"/>
  <c r="G257" s="1"/>
  <c r="B258"/>
  <c r="B259"/>
  <c r="B260"/>
  <c r="G260" s="1"/>
  <c r="C260"/>
  <c r="D260"/>
  <c r="B261"/>
  <c r="G261" s="1"/>
  <c r="C261"/>
  <c r="D261"/>
  <c r="B262"/>
  <c r="G262" s="1"/>
  <c r="C262"/>
  <c r="D262"/>
  <c r="B263"/>
  <c r="B264"/>
  <c r="C264"/>
  <c r="D264"/>
  <c r="G264"/>
  <c r="B265"/>
  <c r="C265"/>
  <c r="D265"/>
  <c r="G265"/>
  <c r="B266"/>
  <c r="C266"/>
  <c r="D266"/>
  <c r="G266"/>
  <c r="B267"/>
  <c r="B268"/>
  <c r="C268"/>
  <c r="D268"/>
  <c r="G268" s="1"/>
  <c r="B269"/>
  <c r="C269"/>
  <c r="D269"/>
  <c r="G269" s="1"/>
  <c r="B270"/>
  <c r="C270"/>
  <c r="D270"/>
  <c r="G270" s="1"/>
  <c r="B271"/>
  <c r="C271"/>
  <c r="D271"/>
  <c r="G271" s="1"/>
  <c r="B272"/>
  <c r="C272"/>
  <c r="D272"/>
  <c r="G272" s="1"/>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H285" s="1"/>
  <c r="B286"/>
  <c r="C286"/>
  <c r="D286"/>
  <c r="B287"/>
  <c r="G287" s="1"/>
  <c r="C287"/>
  <c r="D287"/>
  <c r="B288"/>
  <c r="G288" s="1"/>
  <c r="C288"/>
  <c r="D288"/>
  <c r="B289"/>
  <c r="G289" s="1"/>
  <c r="C289"/>
  <c r="D289"/>
  <c r="B290"/>
  <c r="B291"/>
  <c r="B292"/>
  <c r="B293"/>
  <c r="G293" s="1"/>
  <c r="C293"/>
  <c r="D293"/>
  <c r="B294"/>
  <c r="G294" s="1"/>
  <c r="C294"/>
  <c r="D294"/>
  <c r="B295"/>
  <c r="G295" s="1"/>
  <c r="C295"/>
  <c r="D295"/>
  <c r="B296"/>
  <c r="B297"/>
  <c r="G297" s="1"/>
  <c r="C297"/>
  <c r="D297"/>
  <c r="B298"/>
  <c r="G298" s="1"/>
  <c r="C298"/>
  <c r="D298"/>
  <c r="B299"/>
  <c r="G299" s="1"/>
  <c r="C299"/>
  <c r="D299"/>
  <c r="B300"/>
  <c r="G300" s="1"/>
  <c r="C300"/>
  <c r="D300"/>
  <c r="B301"/>
  <c r="G301" s="1"/>
  <c r="C301"/>
  <c r="D301"/>
  <c r="B302"/>
  <c r="G302" s="1"/>
  <c r="C302"/>
  <c r="D302"/>
  <c r="B303"/>
  <c r="B304"/>
  <c r="B305"/>
  <c r="C305"/>
  <c r="D305"/>
  <c r="G305" s="1"/>
  <c r="B306"/>
  <c r="C306"/>
  <c r="D306"/>
  <c r="G306" s="1"/>
  <c r="B307"/>
  <c r="C307"/>
  <c r="D307"/>
  <c r="G307" s="1"/>
  <c r="B308"/>
  <c r="C308"/>
  <c r="D308"/>
  <c r="G308" s="1"/>
  <c r="B309"/>
  <c r="B310"/>
  <c r="C310"/>
  <c r="D310"/>
  <c r="B311"/>
  <c r="C311"/>
  <c r="D311"/>
  <c r="B312"/>
  <c r="G312" s="1"/>
  <c r="C312"/>
  <c r="D312"/>
  <c r="B313"/>
  <c r="G313" s="1"/>
  <c r="C313"/>
  <c r="D313"/>
  <c r="B314"/>
  <c r="C314"/>
  <c r="D314"/>
  <c r="B315"/>
  <c r="C315"/>
  <c r="D315"/>
  <c r="B316"/>
  <c r="G316" s="1"/>
  <c r="C316"/>
  <c r="D316"/>
  <c r="B317"/>
  <c r="G317" s="1"/>
  <c r="C317"/>
  <c r="D317"/>
  <c r="B318"/>
  <c r="B319"/>
  <c r="G319" s="1"/>
  <c r="C319"/>
  <c r="D319"/>
  <c r="B320"/>
  <c r="G320" s="1"/>
  <c r="C320"/>
  <c r="D320"/>
  <c r="B321"/>
  <c r="G321" s="1"/>
  <c r="C321"/>
  <c r="D321"/>
  <c r="B322"/>
  <c r="G322" s="1"/>
  <c r="C322"/>
  <c r="D322"/>
  <c r="B323"/>
  <c r="B324"/>
  <c r="G324" s="1"/>
  <c r="C324"/>
  <c r="D324"/>
  <c r="B325"/>
  <c r="G325" s="1"/>
  <c r="C325"/>
  <c r="D325"/>
  <c r="B326"/>
  <c r="C326"/>
  <c r="D326"/>
  <c r="B327"/>
  <c r="C327"/>
  <c r="D327"/>
  <c r="B328"/>
  <c r="B329"/>
  <c r="C329"/>
  <c r="D329"/>
  <c r="G329" s="1"/>
  <c r="B330"/>
  <c r="C330"/>
  <c r="D330"/>
  <c r="G330" s="1"/>
  <c r="B331"/>
  <c r="B332"/>
  <c r="C332"/>
  <c r="D332"/>
  <c r="B333"/>
  <c r="C333"/>
  <c r="D333"/>
  <c r="B334"/>
  <c r="G334" s="1"/>
  <c r="C334"/>
  <c r="D334"/>
  <c r="B335"/>
  <c r="G335" s="1"/>
  <c r="C335"/>
  <c r="D335"/>
  <c r="B336"/>
  <c r="B337"/>
  <c r="B338"/>
  <c r="C338"/>
  <c r="D338"/>
  <c r="B339"/>
  <c r="C339"/>
  <c r="D339"/>
  <c r="B340"/>
  <c r="B341"/>
  <c r="C341"/>
  <c r="D341"/>
  <c r="B342"/>
  <c r="B343"/>
  <c r="B344"/>
  <c r="B345"/>
  <c r="C345"/>
  <c r="D345"/>
  <c r="G345" s="1"/>
  <c r="B346"/>
  <c r="C346"/>
  <c r="D346"/>
  <c r="B347"/>
  <c r="C347"/>
  <c r="D347"/>
  <c r="B348"/>
  <c r="B349"/>
  <c r="C349"/>
  <c r="D349"/>
  <c r="B350"/>
  <c r="C350"/>
  <c r="D350"/>
  <c r="B351"/>
  <c r="C351"/>
  <c r="D351"/>
  <c r="B352"/>
  <c r="C352"/>
  <c r="D352"/>
  <c r="B353"/>
  <c r="C353"/>
  <c r="D353"/>
  <c r="B354"/>
  <c r="C354"/>
  <c r="D354"/>
  <c r="B355"/>
  <c r="B356"/>
  <c r="B357"/>
  <c r="C357"/>
  <c r="D357"/>
  <c r="B358"/>
  <c r="C358"/>
  <c r="D358"/>
  <c r="B359"/>
  <c r="C359"/>
  <c r="D359"/>
  <c r="G359" s="1"/>
  <c r="B360"/>
  <c r="C360"/>
  <c r="D360"/>
  <c r="B361"/>
  <c r="B362"/>
  <c r="C362"/>
  <c r="D362"/>
  <c r="B363"/>
  <c r="C363"/>
  <c r="D363"/>
  <c r="B364"/>
  <c r="C364"/>
  <c r="D364"/>
  <c r="B365"/>
  <c r="C365"/>
  <c r="D365"/>
  <c r="G365" s="1"/>
  <c r="B366"/>
  <c r="C366"/>
  <c r="D366"/>
  <c r="B367"/>
  <c r="C367"/>
  <c r="D367"/>
  <c r="B368"/>
  <c r="C368"/>
  <c r="D368"/>
  <c r="B369"/>
  <c r="C369"/>
  <c r="D369"/>
  <c r="G369" s="1"/>
  <c r="B370"/>
  <c r="B371"/>
  <c r="C371"/>
  <c r="D371"/>
  <c r="G371" s="1"/>
  <c r="B372"/>
  <c r="C372"/>
  <c r="D372"/>
  <c r="B373"/>
  <c r="C373"/>
  <c r="D373"/>
  <c r="B374"/>
  <c r="C374"/>
  <c r="D374"/>
  <c r="B375"/>
  <c r="B376"/>
  <c r="C376"/>
  <c r="D376"/>
  <c r="B377"/>
  <c r="C377"/>
  <c r="D377"/>
  <c r="G377" s="1"/>
  <c r="B378"/>
  <c r="C378"/>
  <c r="D378"/>
  <c r="B379"/>
  <c r="C379"/>
  <c r="D379"/>
  <c r="B380"/>
  <c r="B381"/>
  <c r="C381"/>
  <c r="D381"/>
  <c r="B382"/>
  <c r="C382"/>
  <c r="D382"/>
  <c r="B383"/>
  <c r="B384"/>
  <c r="C384"/>
  <c r="D384"/>
  <c r="B385"/>
  <c r="C385"/>
  <c r="D385"/>
  <c r="G385" s="1"/>
  <c r="B386"/>
  <c r="C386"/>
  <c r="D386"/>
  <c r="B387"/>
  <c r="C387"/>
  <c r="D387"/>
  <c r="B388"/>
  <c r="B389"/>
  <c r="B390"/>
  <c r="C390"/>
  <c r="D390"/>
  <c r="B391"/>
  <c r="C391"/>
  <c r="D391"/>
  <c r="B392"/>
  <c r="B393"/>
  <c r="C393"/>
  <c r="D393"/>
  <c r="B394"/>
  <c r="B395"/>
  <c r="G395" s="1"/>
  <c r="C395"/>
  <c r="D395"/>
  <c r="B396"/>
  <c r="G396" s="1"/>
  <c r="C396"/>
  <c r="D396"/>
  <c r="B397"/>
  <c r="G397" s="1"/>
  <c r="C397"/>
  <c r="D397"/>
  <c r="B398"/>
  <c r="C398"/>
  <c r="D398"/>
  <c r="B399"/>
  <c r="B400"/>
  <c r="B401"/>
  <c r="C401"/>
  <c r="D401"/>
  <c r="G401" s="1"/>
  <c r="B402"/>
  <c r="C402"/>
  <c r="D402"/>
  <c r="G402" s="1"/>
  <c r="B403"/>
  <c r="C403"/>
  <c r="D403"/>
  <c r="G403" s="1"/>
  <c r="B404"/>
  <c r="B405"/>
  <c r="B406"/>
  <c r="B407"/>
  <c r="B408"/>
  <c r="B409"/>
  <c r="B410"/>
  <c r="B411"/>
  <c r="B412"/>
  <c r="B413"/>
  <c r="B414"/>
  <c r="G414" s="1"/>
  <c r="C414"/>
  <c r="D414"/>
  <c r="B415"/>
  <c r="G415" s="1"/>
  <c r="C415"/>
  <c r="D415"/>
  <c r="B416"/>
  <c r="G416" s="1"/>
  <c r="C416"/>
  <c r="D416"/>
  <c r="B417"/>
  <c r="G417" s="1"/>
  <c r="C417"/>
  <c r="D417"/>
  <c r="B418"/>
  <c r="B419"/>
  <c r="C419"/>
  <c r="D419"/>
  <c r="B420"/>
  <c r="C420"/>
  <c r="D420"/>
  <c r="B421"/>
  <c r="B422"/>
  <c r="G422" s="1"/>
  <c r="C422"/>
  <c r="D422"/>
  <c r="B423"/>
  <c r="G423" s="1"/>
  <c r="C423"/>
  <c r="D423"/>
  <c r="B424"/>
  <c r="G424" s="1"/>
  <c r="C424"/>
  <c r="D424"/>
  <c r="B425"/>
  <c r="G425" s="1"/>
  <c r="C425"/>
  <c r="D425"/>
  <c r="B426"/>
  <c r="B427"/>
  <c r="C427"/>
  <c r="D427"/>
  <c r="G427"/>
  <c r="B428"/>
  <c r="C428"/>
  <c r="D428"/>
  <c r="G428"/>
  <c r="B429"/>
  <c r="C429"/>
  <c r="D429"/>
  <c r="G429"/>
  <c r="B430"/>
  <c r="C430"/>
  <c r="D430"/>
  <c r="G430"/>
  <c r="B431"/>
  <c r="C431"/>
  <c r="D431"/>
  <c r="G431"/>
  <c r="B432"/>
  <c r="C432"/>
  <c r="D432"/>
  <c r="G432"/>
  <c r="B433"/>
  <c r="B434"/>
  <c r="C434"/>
  <c r="D434"/>
  <c r="G434" s="1"/>
  <c r="B435"/>
  <c r="C435"/>
  <c r="D435"/>
  <c r="G435" s="1"/>
  <c r="B436"/>
  <c r="C436"/>
  <c r="D436"/>
  <c r="G436" s="1"/>
  <c r="B437"/>
  <c r="C437"/>
  <c r="D437"/>
  <c r="G437" s="1"/>
  <c r="B438"/>
  <c r="B439"/>
  <c r="C439"/>
  <c r="D439"/>
  <c r="B440"/>
  <c r="C440"/>
  <c r="D440"/>
  <c r="G440" s="1"/>
  <c r="B441"/>
  <c r="C441"/>
  <c r="D441"/>
  <c r="B442"/>
  <c r="C442"/>
  <c r="D442"/>
  <c r="B443"/>
  <c r="C443"/>
  <c r="D443"/>
  <c r="B444"/>
  <c r="C444"/>
  <c r="D444"/>
  <c r="G444" s="1"/>
  <c r="B445"/>
  <c r="C445"/>
  <c r="D445"/>
  <c r="B446"/>
  <c r="B447"/>
  <c r="C447"/>
  <c r="D447"/>
  <c r="G447"/>
  <c r="B448"/>
  <c r="C448"/>
  <c r="D448"/>
  <c r="G448"/>
  <c r="B449"/>
  <c r="C449"/>
  <c r="D449"/>
  <c r="G449"/>
  <c r="B450"/>
  <c r="B451"/>
  <c r="B452"/>
  <c r="G452" s="1"/>
  <c r="C452"/>
  <c r="D452"/>
  <c r="B453"/>
  <c r="G453" s="1"/>
  <c r="C453"/>
  <c r="D453"/>
  <c r="B454"/>
  <c r="B455"/>
  <c r="C455"/>
  <c r="D455"/>
  <c r="B456"/>
  <c r="C456"/>
  <c r="D456"/>
  <c r="B457"/>
  <c r="B458"/>
  <c r="G458" s="1"/>
  <c r="C458"/>
  <c r="D458"/>
  <c r="B459"/>
  <c r="G459" s="1"/>
  <c r="C459"/>
  <c r="D459"/>
  <c r="B460"/>
  <c r="B461"/>
  <c r="G461" s="1"/>
  <c r="C461"/>
  <c r="D461"/>
  <c r="B462"/>
  <c r="G462" s="1"/>
  <c r="C462"/>
  <c r="D462"/>
  <c r="B463"/>
  <c r="B464"/>
  <c r="B465"/>
  <c r="C465"/>
  <c r="D465"/>
  <c r="G465" s="1"/>
  <c r="B466"/>
  <c r="C466"/>
  <c r="D466"/>
  <c r="B467"/>
  <c r="C467"/>
  <c r="D467"/>
  <c r="B468"/>
  <c r="C468"/>
  <c r="D468"/>
  <c r="B469"/>
  <c r="B470"/>
  <c r="G470" s="1"/>
  <c r="C470"/>
  <c r="D470"/>
  <c r="B471"/>
  <c r="G471" s="1"/>
  <c r="C471"/>
  <c r="D471"/>
  <c r="B472"/>
  <c r="B473"/>
  <c r="G473" s="1"/>
  <c r="C473"/>
  <c r="D473"/>
  <c r="B474"/>
  <c r="G474" s="1"/>
  <c r="C474"/>
  <c r="D474"/>
  <c r="B475"/>
  <c r="B476"/>
  <c r="B477"/>
  <c r="C477"/>
  <c r="D477"/>
  <c r="G477" s="1"/>
  <c r="B478"/>
  <c r="C478"/>
  <c r="D478"/>
  <c r="B479"/>
  <c r="C479"/>
  <c r="D479"/>
  <c r="B480"/>
  <c r="C480"/>
  <c r="D480"/>
  <c r="B481"/>
  <c r="B482"/>
  <c r="G482" s="1"/>
  <c r="C482"/>
  <c r="D482"/>
  <c r="B483"/>
  <c r="G483" s="1"/>
  <c r="C483"/>
  <c r="D483"/>
  <c r="B484"/>
  <c r="G484" s="1"/>
  <c r="C484"/>
  <c r="D484"/>
  <c r="B485"/>
  <c r="G485" s="1"/>
  <c r="C485"/>
  <c r="D485"/>
  <c r="B486"/>
  <c r="B487"/>
  <c r="G487" s="1"/>
  <c r="C487"/>
  <c r="D487"/>
  <c r="B488"/>
  <c r="G488" s="1"/>
  <c r="C488"/>
  <c r="D488"/>
  <c r="B489"/>
  <c r="G489" s="1"/>
  <c r="C489"/>
  <c r="D489"/>
  <c r="B490"/>
  <c r="G490" s="1"/>
  <c r="C490"/>
  <c r="D490"/>
  <c r="B491"/>
  <c r="G491" s="1"/>
  <c r="C491"/>
  <c r="D491"/>
  <c r="B492"/>
  <c r="G492" s="1"/>
  <c r="C492"/>
  <c r="D492"/>
  <c r="B493"/>
  <c r="B494"/>
  <c r="C494"/>
  <c r="D494"/>
  <c r="G494"/>
  <c r="B495"/>
  <c r="C495"/>
  <c r="D495"/>
  <c r="G495"/>
  <c r="B496"/>
  <c r="C496"/>
  <c r="D496"/>
  <c r="G496"/>
  <c r="B497"/>
  <c r="C497"/>
  <c r="D497"/>
  <c r="G497"/>
  <c r="B498"/>
  <c r="B499"/>
  <c r="C499"/>
  <c r="D499"/>
  <c r="G499" s="1"/>
  <c r="B500"/>
  <c r="C500"/>
  <c r="D500"/>
  <c r="B501"/>
  <c r="C501"/>
  <c r="D501"/>
  <c r="B502"/>
  <c r="C502"/>
  <c r="D502"/>
  <c r="B503"/>
  <c r="C503"/>
  <c r="D503"/>
  <c r="G503" s="1"/>
  <c r="B504"/>
  <c r="C504"/>
  <c r="D504"/>
  <c r="B505"/>
  <c r="C505"/>
  <c r="D505"/>
  <c r="B506"/>
  <c r="B507"/>
  <c r="B508"/>
  <c r="C508"/>
  <c r="D508"/>
  <c r="G508"/>
  <c r="B509"/>
  <c r="C509"/>
  <c r="D509"/>
  <c r="G509"/>
  <c r="B510"/>
  <c r="B511"/>
  <c r="C511"/>
  <c r="D511"/>
  <c r="G511" s="1"/>
  <c r="B512"/>
  <c r="C512"/>
  <c r="D512"/>
  <c r="G512" s="1"/>
  <c r="B513"/>
  <c r="B514"/>
  <c r="C514"/>
  <c r="D514"/>
  <c r="B515"/>
  <c r="C515"/>
  <c r="D515"/>
  <c r="G515" s="1"/>
  <c r="B516"/>
  <c r="B517"/>
  <c r="C517"/>
  <c r="D517"/>
  <c r="G517" s="1"/>
  <c r="B518"/>
  <c r="C518"/>
  <c r="D518"/>
  <c r="G518" s="1"/>
  <c r="B519"/>
  <c r="B520"/>
  <c r="B521"/>
  <c r="B522"/>
  <c r="C522"/>
  <c r="D522"/>
  <c r="B523"/>
  <c r="C523"/>
  <c r="D523"/>
  <c r="B524"/>
  <c r="C524"/>
  <c r="D524"/>
  <c r="B525"/>
  <c r="C525"/>
  <c r="D525"/>
  <c r="G525" s="1"/>
  <c r="B526"/>
  <c r="B527"/>
  <c r="C527"/>
  <c r="D527"/>
  <c r="G527" s="1"/>
  <c r="B528"/>
  <c r="C528"/>
  <c r="D528"/>
  <c r="G528" s="1"/>
  <c r="B529"/>
  <c r="B530"/>
  <c r="G530" s="1"/>
  <c r="C530"/>
  <c r="D530"/>
  <c r="B531"/>
  <c r="G531" s="1"/>
  <c r="C531"/>
  <c r="D531"/>
  <c r="B532"/>
  <c r="G532" s="1"/>
  <c r="C532"/>
  <c r="D532"/>
  <c r="B533"/>
  <c r="G533" s="1"/>
  <c r="C533"/>
  <c r="D533"/>
  <c r="B534"/>
  <c r="B535"/>
  <c r="G535" s="1"/>
  <c r="C535"/>
  <c r="D535"/>
  <c r="B536"/>
  <c r="G536" s="1"/>
  <c r="C536"/>
  <c r="D536"/>
  <c r="B537"/>
  <c r="G537" s="1"/>
  <c r="C537"/>
  <c r="D537"/>
  <c r="B538"/>
  <c r="G538" s="1"/>
  <c r="C538"/>
  <c r="D538"/>
  <c r="B539"/>
  <c r="G539" s="1"/>
  <c r="C539"/>
  <c r="D539"/>
  <c r="B540"/>
  <c r="G540" s="1"/>
  <c r="C540"/>
  <c r="D540"/>
  <c r="B541"/>
  <c r="B542"/>
  <c r="C542"/>
  <c r="D542"/>
  <c r="B543"/>
  <c r="C543"/>
  <c r="D543"/>
  <c r="B544"/>
  <c r="C544"/>
  <c r="D544"/>
  <c r="B545"/>
  <c r="C545"/>
  <c r="D545"/>
  <c r="G545" s="1"/>
  <c r="B546"/>
  <c r="B547"/>
  <c r="C547"/>
  <c r="D547"/>
  <c r="G547" s="1"/>
  <c r="B548"/>
  <c r="C548"/>
  <c r="D548"/>
  <c r="G548" s="1"/>
  <c r="B549"/>
  <c r="C549"/>
  <c r="D549"/>
  <c r="G549" s="1"/>
  <c r="B550"/>
  <c r="C550"/>
  <c r="D550"/>
  <c r="G550" s="1"/>
  <c r="B551"/>
  <c r="C551"/>
  <c r="D551"/>
  <c r="G551" s="1"/>
  <c r="B552"/>
  <c r="C552"/>
  <c r="D552"/>
  <c r="G552" s="1"/>
  <c r="B553"/>
  <c r="C553"/>
  <c r="D553"/>
  <c r="G553" s="1"/>
  <c r="B554"/>
  <c r="B555"/>
  <c r="G555" s="1"/>
  <c r="C555"/>
  <c r="D555"/>
  <c r="B556"/>
  <c r="G556" s="1"/>
  <c r="C556"/>
  <c r="D556"/>
  <c r="B557"/>
  <c r="G557" s="1"/>
  <c r="C557"/>
  <c r="D557"/>
  <c r="B558"/>
  <c r="B559"/>
  <c r="B560"/>
  <c r="C560"/>
  <c r="D560"/>
  <c r="B561"/>
  <c r="C561"/>
  <c r="D561"/>
  <c r="B562"/>
  <c r="B563"/>
  <c r="G563" s="1"/>
  <c r="C563"/>
  <c r="D563"/>
  <c r="B564"/>
  <c r="G564" s="1"/>
  <c r="C564"/>
  <c r="D564"/>
  <c r="B565"/>
  <c r="B566"/>
  <c r="C566"/>
  <c r="D566"/>
  <c r="G566"/>
  <c r="B567"/>
  <c r="C567"/>
  <c r="D567"/>
  <c r="G567"/>
  <c r="B568"/>
  <c r="B569"/>
  <c r="C569"/>
  <c r="D569"/>
  <c r="G569" s="1"/>
  <c r="B570"/>
  <c r="C570"/>
  <c r="D570"/>
  <c r="G570" s="1"/>
  <c r="B571"/>
  <c r="B572"/>
  <c r="B573"/>
  <c r="G573" s="1"/>
  <c r="C573"/>
  <c r="D573"/>
  <c r="B574"/>
  <c r="G574" s="1"/>
  <c r="C574"/>
  <c r="D574"/>
  <c r="B575"/>
  <c r="G575" s="1"/>
  <c r="C575"/>
  <c r="D575"/>
  <c r="B576"/>
  <c r="B577"/>
  <c r="C577"/>
  <c r="D577"/>
  <c r="G577"/>
  <c r="B578"/>
  <c r="B579"/>
  <c r="C579"/>
  <c r="D579"/>
  <c r="G579" s="1"/>
  <c r="B580"/>
  <c r="C580"/>
  <c r="D580"/>
  <c r="G580" s="1"/>
  <c r="B581"/>
  <c r="B582"/>
  <c r="C582"/>
  <c r="D582"/>
  <c r="B583"/>
  <c r="C583"/>
  <c r="D583"/>
  <c r="G583" s="1"/>
  <c r="B584"/>
  <c r="B585"/>
  <c r="B586"/>
  <c r="G586" s="1"/>
  <c r="C586"/>
  <c r="D586"/>
  <c r="B587"/>
  <c r="G587" s="1"/>
  <c r="C587"/>
  <c r="D587"/>
  <c r="B588"/>
  <c r="G588" s="1"/>
  <c r="C588"/>
  <c r="D588"/>
  <c r="B589"/>
  <c r="G589" s="1"/>
  <c r="C589"/>
  <c r="D589"/>
  <c r="B590"/>
  <c r="B591"/>
  <c r="G591" s="1"/>
  <c r="C591"/>
  <c r="D591"/>
  <c r="B592"/>
  <c r="G592" s="1"/>
  <c r="C592"/>
  <c r="D592"/>
  <c r="B593"/>
  <c r="G593" s="1"/>
  <c r="C593"/>
  <c r="D593"/>
  <c r="B594"/>
  <c r="B595"/>
  <c r="C595"/>
  <c r="D595"/>
  <c r="B596"/>
  <c r="B597"/>
  <c r="C597"/>
  <c r="D597"/>
  <c r="G597"/>
  <c r="B598"/>
  <c r="C598"/>
  <c r="D598"/>
  <c r="G598"/>
  <c r="B599"/>
  <c r="C599"/>
  <c r="D599"/>
  <c r="G599"/>
  <c r="B600"/>
  <c r="C600"/>
  <c r="D600"/>
  <c r="G600"/>
  <c r="B601"/>
  <c r="C601"/>
  <c r="D601"/>
  <c r="G601"/>
  <c r="B602"/>
  <c r="C602"/>
  <c r="D602"/>
  <c r="G602"/>
  <c r="B603"/>
  <c r="B604"/>
  <c r="C604"/>
  <c r="D604"/>
  <c r="G604" s="1"/>
  <c r="B605"/>
  <c r="C605"/>
  <c r="D605"/>
  <c r="G605" s="1"/>
  <c r="B606"/>
  <c r="C606"/>
  <c r="D606"/>
  <c r="G606" s="1"/>
  <c r="B607"/>
  <c r="C607"/>
  <c r="D607"/>
  <c r="G607" s="1"/>
  <c r="B608"/>
  <c r="B609"/>
  <c r="G609" s="1"/>
  <c r="C609"/>
  <c r="D609"/>
  <c r="B610"/>
  <c r="G610" s="1"/>
  <c r="C610"/>
  <c r="D610"/>
  <c r="B611"/>
  <c r="G611" s="1"/>
  <c r="C611"/>
  <c r="D611"/>
  <c r="B612"/>
  <c r="G612" s="1"/>
  <c r="C612"/>
  <c r="D612"/>
  <c r="B613"/>
  <c r="G613" s="1"/>
  <c r="C613"/>
  <c r="D613"/>
  <c r="B614"/>
  <c r="G614" s="1"/>
  <c r="C614"/>
  <c r="D614"/>
  <c r="B615"/>
  <c r="G615" s="1"/>
  <c r="C615"/>
  <c r="D615"/>
  <c r="B616"/>
  <c r="B617"/>
  <c r="B618"/>
  <c r="C618"/>
  <c r="D618"/>
  <c r="G618"/>
  <c r="B619"/>
  <c r="C619"/>
  <c r="D619"/>
  <c r="G619"/>
  <c r="B620"/>
  <c r="B621"/>
  <c r="C621"/>
  <c r="D621"/>
  <c r="G621" s="1"/>
  <c r="B622"/>
  <c r="C622"/>
  <c r="D622"/>
  <c r="G622" s="1"/>
  <c r="B623"/>
  <c r="B624"/>
  <c r="G624" s="1"/>
  <c r="C624"/>
  <c r="D624"/>
  <c r="B625"/>
  <c r="G625" s="1"/>
  <c r="C625"/>
  <c r="D625"/>
  <c r="B626"/>
  <c r="B627"/>
  <c r="B628"/>
  <c r="C628"/>
  <c r="D628"/>
  <c r="G628"/>
  <c r="B629"/>
  <c r="C629"/>
  <c r="D629"/>
  <c r="G629"/>
  <c r="B630"/>
  <c r="B631"/>
  <c r="B632"/>
  <c r="B633"/>
  <c r="B634"/>
  <c r="B635"/>
  <c r="B636"/>
  <c r="B637"/>
  <c r="B638"/>
  <c r="C638"/>
  <c r="D638"/>
  <c r="B639"/>
  <c r="C639"/>
  <c r="D639"/>
  <c r="B640"/>
  <c r="C640"/>
  <c r="D640"/>
  <c r="B641"/>
  <c r="C641"/>
  <c r="D641"/>
  <c r="B642"/>
  <c r="B643"/>
  <c r="C643"/>
  <c r="D643"/>
  <c r="G643" s="1"/>
  <c r="B644"/>
  <c r="C644"/>
  <c r="D644"/>
  <c r="B645"/>
  <c r="C645"/>
  <c r="D645"/>
  <c r="G645" s="1"/>
  <c r="B646"/>
  <c r="C646"/>
  <c r="D646"/>
  <c r="B647"/>
  <c r="C647"/>
  <c r="D647"/>
  <c r="G647" s="1"/>
  <c r="B648"/>
  <c r="C648"/>
  <c r="D648"/>
  <c r="G648" s="1"/>
  <c r="B649"/>
  <c r="C649"/>
  <c r="D649"/>
  <c r="G649" s="1"/>
  <c r="B650"/>
  <c r="C650"/>
  <c r="D650"/>
  <c r="G650" s="1"/>
  <c r="B651"/>
  <c r="C651"/>
  <c r="D651"/>
  <c r="G651" s="1"/>
  <c r="B652"/>
  <c r="C652"/>
  <c r="D652"/>
  <c r="G652" s="1"/>
  <c r="B653"/>
  <c r="C653"/>
  <c r="D653"/>
  <c r="G653" s="1"/>
  <c r="B654"/>
  <c r="C654"/>
  <c r="D654"/>
  <c r="B655"/>
  <c r="C655"/>
  <c r="D655"/>
  <c r="G655" s="1"/>
  <c r="B656"/>
  <c r="C656"/>
  <c r="D656"/>
  <c r="G656" s="1"/>
  <c r="B657"/>
  <c r="C657"/>
  <c r="D657"/>
  <c r="G657" s="1"/>
  <c r="B658"/>
  <c r="C658"/>
  <c r="D658"/>
  <c r="G658" s="1"/>
  <c r="B659"/>
  <c r="C659"/>
  <c r="D659"/>
  <c r="B660"/>
  <c r="C660"/>
  <c r="D660"/>
  <c r="B661"/>
  <c r="C661"/>
  <c r="D661"/>
  <c r="G661" s="1"/>
  <c r="B662"/>
  <c r="C662"/>
  <c r="D662"/>
  <c r="G662" s="1"/>
  <c r="B663"/>
  <c r="C663"/>
  <c r="D663"/>
  <c r="G663" s="1"/>
  <c r="B664"/>
  <c r="C664"/>
  <c r="D664"/>
  <c r="G664" s="1"/>
  <c r="B665"/>
  <c r="C665"/>
  <c r="D665"/>
  <c r="B666"/>
  <c r="C666"/>
  <c r="D666"/>
  <c r="G666" s="1"/>
  <c r="B667"/>
  <c r="C667"/>
  <c r="D667"/>
  <c r="G667" s="1"/>
  <c r="B668"/>
  <c r="C668"/>
  <c r="D668"/>
  <c r="B669"/>
  <c r="C669"/>
  <c r="D669"/>
  <c r="B670"/>
  <c r="C670"/>
  <c r="D670"/>
  <c r="G670" s="1"/>
  <c r="B671"/>
  <c r="C671"/>
  <c r="D671"/>
  <c r="G671" s="1"/>
  <c r="B672"/>
  <c r="C672"/>
  <c r="D672"/>
  <c r="G672" s="1"/>
  <c r="B673"/>
  <c r="C673"/>
  <c r="D673"/>
  <c r="G673" s="1"/>
  <c r="B674"/>
  <c r="C674"/>
  <c r="D674"/>
  <c r="G674" s="1"/>
  <c r="B675"/>
  <c r="C675"/>
  <c r="D675"/>
  <c r="G675" s="1"/>
  <c r="B676"/>
  <c r="C676"/>
  <c r="D676"/>
  <c r="G676" s="1"/>
  <c r="B677"/>
  <c r="C677"/>
  <c r="D677"/>
  <c r="G677" s="1"/>
  <c r="B678"/>
  <c r="C678"/>
  <c r="D678"/>
  <c r="G678" s="1"/>
  <c r="B679"/>
  <c r="C679"/>
  <c r="D679"/>
  <c r="G679" s="1"/>
  <c r="B680"/>
  <c r="C680"/>
  <c r="D680"/>
  <c r="G680" s="1"/>
  <c r="B681"/>
  <c r="C681"/>
  <c r="D681"/>
  <c r="G681" s="1"/>
  <c r="B682"/>
  <c r="C682"/>
  <c r="D682"/>
  <c r="G682" s="1"/>
  <c r="B683"/>
  <c r="C683"/>
  <c r="D683"/>
  <c r="G683" s="1"/>
  <c r="B684"/>
  <c r="C684"/>
  <c r="D684"/>
  <c r="G684" s="1"/>
  <c r="B685"/>
  <c r="C685"/>
  <c r="D685"/>
  <c r="B686"/>
  <c r="C686"/>
  <c r="D686"/>
  <c r="G686" s="1"/>
  <c r="B687"/>
  <c r="C687"/>
  <c r="D687"/>
  <c r="G687" s="1"/>
  <c r="B688"/>
  <c r="C688"/>
  <c r="D688"/>
  <c r="B689"/>
  <c r="C689"/>
  <c r="D689"/>
  <c r="B690"/>
  <c r="C690"/>
  <c r="D690"/>
  <c r="G690" s="1"/>
  <c r="B691"/>
  <c r="C691"/>
  <c r="D691"/>
  <c r="G691" s="1"/>
  <c r="B692"/>
  <c r="C692"/>
  <c r="D692"/>
  <c r="B693"/>
  <c r="C693"/>
  <c r="D693"/>
  <c r="G693" s="1"/>
  <c r="B694"/>
  <c r="C694"/>
  <c r="D694"/>
  <c r="B695"/>
  <c r="C695"/>
  <c r="D695"/>
  <c r="G695" s="1"/>
  <c r="B696"/>
  <c r="C696"/>
  <c r="D696"/>
  <c r="G696" s="1"/>
  <c r="B697"/>
  <c r="C697"/>
  <c r="D697"/>
  <c r="G697" s="1"/>
  <c r="B698"/>
  <c r="C698"/>
  <c r="D698"/>
  <c r="G698" s="1"/>
  <c r="B699"/>
  <c r="C699"/>
  <c r="D699"/>
  <c r="G699" s="1"/>
  <c r="B700"/>
  <c r="C700"/>
  <c r="D700"/>
  <c r="G700" s="1"/>
  <c r="B701"/>
  <c r="C701"/>
  <c r="D701"/>
  <c r="G701" s="1"/>
  <c r="B702"/>
  <c r="C702"/>
  <c r="D702"/>
  <c r="G702" s="1"/>
  <c r="B703"/>
  <c r="C703"/>
  <c r="D703"/>
  <c r="G703" s="1"/>
  <c r="B704"/>
  <c r="C704"/>
  <c r="D704"/>
  <c r="G704" s="1"/>
  <c r="B705"/>
  <c r="C705"/>
  <c r="D705"/>
  <c r="G705" s="1"/>
  <c r="B706"/>
  <c r="C706"/>
  <c r="D706"/>
  <c r="G706" s="1"/>
  <c r="B707"/>
  <c r="C707"/>
  <c r="D707"/>
  <c r="G707" s="1"/>
  <c r="B708"/>
  <c r="C708"/>
  <c r="D708"/>
  <c r="G708" s="1"/>
  <c r="B709"/>
  <c r="C709"/>
  <c r="D709"/>
  <c r="G709" s="1"/>
  <c r="B710"/>
  <c r="C710"/>
  <c r="D710"/>
  <c r="G710" s="1"/>
  <c r="B711"/>
  <c r="C711"/>
  <c r="D711"/>
  <c r="G711" s="1"/>
  <c r="B712"/>
  <c r="C712"/>
  <c r="D712"/>
  <c r="G712" s="1"/>
  <c r="B713"/>
  <c r="C713"/>
  <c r="D713"/>
  <c r="G713" s="1"/>
  <c r="B714"/>
  <c r="C714"/>
  <c r="D714"/>
  <c r="G714" s="1"/>
  <c r="B715"/>
  <c r="C715"/>
  <c r="D715"/>
  <c r="G715" s="1"/>
  <c r="B716"/>
  <c r="C716"/>
  <c r="D716"/>
  <c r="G716" s="1"/>
  <c r="B717"/>
  <c r="C717"/>
  <c r="D717"/>
  <c r="G717" s="1"/>
  <c r="B718"/>
  <c r="C718"/>
  <c r="D718"/>
  <c r="G718" s="1"/>
  <c r="B719"/>
  <c r="C719"/>
  <c r="D719"/>
  <c r="G719" s="1"/>
  <c r="B720"/>
  <c r="C720"/>
  <c r="D720"/>
  <c r="G720" s="1"/>
  <c r="B721"/>
  <c r="C721"/>
  <c r="D721"/>
  <c r="G721" s="1"/>
  <c r="B722"/>
  <c r="C722"/>
  <c r="D722"/>
  <c r="G722" s="1"/>
  <c r="B723"/>
  <c r="C723"/>
  <c r="D723"/>
  <c r="G723" s="1"/>
  <c r="B724"/>
  <c r="C724"/>
  <c r="D724"/>
  <c r="G724" s="1"/>
  <c r="B725"/>
  <c r="C725"/>
  <c r="D725"/>
  <c r="G725" s="1"/>
  <c r="B726"/>
  <c r="C726"/>
  <c r="D726"/>
  <c r="G726" s="1"/>
  <c r="B727"/>
  <c r="C727"/>
  <c r="D727"/>
  <c r="G727" s="1"/>
  <c r="B728"/>
  <c r="C728"/>
  <c r="D728"/>
  <c r="G728" s="1"/>
  <c r="B729"/>
  <c r="C729"/>
  <c r="D729"/>
  <c r="G729" s="1"/>
  <c r="B730"/>
  <c r="C730"/>
  <c r="D730"/>
  <c r="G730" s="1"/>
  <c r="B731"/>
  <c r="C731"/>
  <c r="D731"/>
  <c r="G731" s="1"/>
  <c r="B732"/>
  <c r="C732"/>
  <c r="D732"/>
  <c r="G732" s="1"/>
  <c r="B733"/>
  <c r="C733"/>
  <c r="D733"/>
  <c r="G733" s="1"/>
  <c r="B734"/>
  <c r="C734"/>
  <c r="D734"/>
  <c r="G734" s="1"/>
  <c r="B735"/>
  <c r="C735"/>
  <c r="D735"/>
  <c r="G735" s="1"/>
  <c r="B736"/>
  <c r="C736"/>
  <c r="D736"/>
  <c r="G736" s="1"/>
  <c r="B737"/>
  <c r="C737"/>
  <c r="D737"/>
  <c r="G737" s="1"/>
  <c r="B738"/>
  <c r="C738"/>
  <c r="D738"/>
  <c r="G738" s="1"/>
  <c r="B739"/>
  <c r="C739"/>
  <c r="D739"/>
  <c r="G739" s="1"/>
  <c r="B740"/>
  <c r="C740"/>
  <c r="D740"/>
  <c r="G740" s="1"/>
  <c r="B741"/>
  <c r="C741"/>
  <c r="D741"/>
  <c r="G741" s="1"/>
  <c r="B742"/>
  <c r="C742"/>
  <c r="D742"/>
  <c r="G742" s="1"/>
  <c r="B743"/>
  <c r="C743"/>
  <c r="D743"/>
  <c r="G743" s="1"/>
  <c r="B744"/>
  <c r="C744"/>
  <c r="D744"/>
  <c r="G744" s="1"/>
  <c r="B745"/>
  <c r="C745"/>
  <c r="D745"/>
  <c r="G745" s="1"/>
  <c r="B746"/>
  <c r="C746"/>
  <c r="D746"/>
  <c r="G746" s="1"/>
  <c r="B747"/>
  <c r="C747"/>
  <c r="D747"/>
  <c r="G747" s="1"/>
  <c r="B748"/>
  <c r="C748"/>
  <c r="D748"/>
  <c r="G748" s="1"/>
  <c r="B749"/>
  <c r="C749"/>
  <c r="D749"/>
  <c r="G749" s="1"/>
  <c r="B750"/>
  <c r="C750"/>
  <c r="D750"/>
  <c r="G750" s="1"/>
  <c r="B751"/>
  <c r="C751"/>
  <c r="D751"/>
  <c r="G751" s="1"/>
  <c r="B752"/>
  <c r="C752"/>
  <c r="D752"/>
  <c r="G752" s="1"/>
  <c r="B753"/>
  <c r="C753"/>
  <c r="D753"/>
  <c r="G753" s="1"/>
  <c r="B754"/>
  <c r="C754"/>
  <c r="D754"/>
  <c r="G754" s="1"/>
  <c r="B755"/>
  <c r="C755"/>
  <c r="D755"/>
  <c r="G755" s="1"/>
  <c r="B756"/>
  <c r="C756"/>
  <c r="D756"/>
  <c r="G756" s="1"/>
  <c r="B757"/>
  <c r="C757"/>
  <c r="D757"/>
  <c r="G757" s="1"/>
  <c r="B758"/>
  <c r="C758"/>
  <c r="D758"/>
  <c r="G758" s="1"/>
  <c r="B759"/>
  <c r="C759"/>
  <c r="D759"/>
  <c r="G759" s="1"/>
  <c r="B760"/>
  <c r="C760"/>
  <c r="D760"/>
  <c r="G760" s="1"/>
  <c r="B761"/>
  <c r="C761"/>
  <c r="D761"/>
  <c r="G761" s="1"/>
  <c r="B762"/>
  <c r="C762"/>
  <c r="D762"/>
  <c r="G762" s="1"/>
  <c r="B763"/>
  <c r="C763"/>
  <c r="D763"/>
  <c r="G763" s="1"/>
  <c r="B764"/>
  <c r="C764"/>
  <c r="D764"/>
  <c r="G764" s="1"/>
  <c r="B765"/>
  <c r="C765"/>
  <c r="D765"/>
  <c r="G765" s="1"/>
  <c r="B766"/>
  <c r="C766"/>
  <c r="D766"/>
  <c r="G766" s="1"/>
  <c r="B767"/>
  <c r="C767"/>
  <c r="D767"/>
  <c r="G767" s="1"/>
  <c r="B768"/>
  <c r="C768"/>
  <c r="D768"/>
  <c r="G768" s="1"/>
  <c r="B769"/>
  <c r="C769"/>
  <c r="D769"/>
  <c r="G769" s="1"/>
  <c r="B770"/>
  <c r="C770"/>
  <c r="D770"/>
  <c r="G770" s="1"/>
  <c r="B771"/>
  <c r="C771"/>
  <c r="D771"/>
  <c r="G771" s="1"/>
  <c r="B772"/>
  <c r="C772"/>
  <c r="D772"/>
  <c r="G772" s="1"/>
  <c r="B773"/>
  <c r="C773"/>
  <c r="D773"/>
  <c r="G773" s="1"/>
  <c r="B774"/>
  <c r="C774"/>
  <c r="D774"/>
  <c r="G774" s="1"/>
  <c r="B775"/>
  <c r="C775"/>
  <c r="D775"/>
  <c r="G775" s="1"/>
  <c r="B776"/>
  <c r="C776"/>
  <c r="D776"/>
  <c r="G776" s="1"/>
  <c r="B777"/>
  <c r="C777"/>
  <c r="D777"/>
  <c r="G777" s="1"/>
  <c r="B778"/>
  <c r="C778"/>
  <c r="D778"/>
  <c r="G778" s="1"/>
  <c r="B779"/>
  <c r="C779"/>
  <c r="D779"/>
  <c r="G779" s="1"/>
  <c r="B780"/>
  <c r="C780"/>
  <c r="D780"/>
  <c r="G780" s="1"/>
  <c r="B781"/>
  <c r="C781"/>
  <c r="D781"/>
  <c r="G781" s="1"/>
  <c r="B782"/>
  <c r="C782"/>
  <c r="D782"/>
  <c r="G782" s="1"/>
  <c r="B783"/>
  <c r="C783"/>
  <c r="D783"/>
  <c r="G783" s="1"/>
  <c r="B784"/>
  <c r="C784"/>
  <c r="D784"/>
  <c r="G784" s="1"/>
  <c r="B785"/>
  <c r="C785"/>
  <c r="D785"/>
  <c r="G785" s="1"/>
  <c r="B786"/>
  <c r="C786"/>
  <c r="D786"/>
  <c r="G786" s="1"/>
  <c r="B787"/>
  <c r="C787"/>
  <c r="D787"/>
  <c r="G787" s="1"/>
  <c r="B788"/>
  <c r="C788"/>
  <c r="D788"/>
  <c r="G788" s="1"/>
  <c r="B789"/>
  <c r="C789"/>
  <c r="D789"/>
  <c r="G789" s="1"/>
  <c r="B790"/>
  <c r="C790"/>
  <c r="D790"/>
  <c r="G790" s="1"/>
  <c r="B791"/>
  <c r="C791"/>
  <c r="D791"/>
  <c r="G791" s="1"/>
  <c r="B792"/>
  <c r="C792"/>
  <c r="D792"/>
  <c r="G792" s="1"/>
  <c r="B793"/>
  <c r="C793"/>
  <c r="D793"/>
  <c r="G793" s="1"/>
  <c r="B794"/>
  <c r="C794"/>
  <c r="D794"/>
  <c r="G794" s="1"/>
  <c r="B795"/>
  <c r="C795"/>
  <c r="D795"/>
  <c r="G795" s="1"/>
  <c r="B796"/>
  <c r="C796"/>
  <c r="D796"/>
  <c r="G796" s="1"/>
  <c r="B797"/>
  <c r="C797"/>
  <c r="D797"/>
  <c r="G797" s="1"/>
  <c r="B798"/>
  <c r="C798"/>
  <c r="D798"/>
  <c r="G798" s="1"/>
  <c r="B799"/>
  <c r="C799"/>
  <c r="D799"/>
  <c r="G799" s="1"/>
  <c r="B800"/>
  <c r="C800"/>
  <c r="D800"/>
  <c r="G800" s="1"/>
  <c r="B801"/>
  <c r="C801"/>
  <c r="D801"/>
  <c r="G801" s="1"/>
  <c r="B802"/>
  <c r="C802"/>
  <c r="D802"/>
  <c r="G802" s="1"/>
  <c r="B803"/>
  <c r="C803"/>
  <c r="D803"/>
  <c r="G803" s="1"/>
  <c r="B804"/>
  <c r="C804"/>
  <c r="D804"/>
  <c r="G804" s="1"/>
  <c r="B805"/>
  <c r="C805"/>
  <c r="D805"/>
  <c r="G805" s="1"/>
  <c r="B806"/>
  <c r="C806"/>
  <c r="D806"/>
  <c r="G806" s="1"/>
  <c r="B807"/>
  <c r="C807"/>
  <c r="D807"/>
  <c r="G807" s="1"/>
  <c r="B808"/>
  <c r="C808"/>
  <c r="D808"/>
  <c r="G808" s="1"/>
  <c r="B809"/>
  <c r="C809"/>
  <c r="D809"/>
  <c r="G809" s="1"/>
  <c r="B810"/>
  <c r="C810"/>
  <c r="D810"/>
  <c r="G810" s="1"/>
  <c r="B811"/>
  <c r="C811"/>
  <c r="D811"/>
  <c r="G811" s="1"/>
  <c r="B812"/>
  <c r="C812"/>
  <c r="D812"/>
  <c r="G812" s="1"/>
  <c r="B813"/>
  <c r="C813"/>
  <c r="D813"/>
  <c r="G813" s="1"/>
  <c r="B814"/>
  <c r="C814"/>
  <c r="D814"/>
  <c r="G814" s="1"/>
  <c r="B815"/>
  <c r="C815"/>
  <c r="D815"/>
  <c r="G815" s="1"/>
  <c r="B816"/>
  <c r="C816"/>
  <c r="D816"/>
  <c r="G816" s="1"/>
  <c r="B817"/>
  <c r="C817"/>
  <c r="D817"/>
  <c r="G817" s="1"/>
  <c r="B818"/>
  <c r="C818"/>
  <c r="D818"/>
  <c r="G818" s="1"/>
  <c r="B819"/>
  <c r="C819"/>
  <c r="D819"/>
  <c r="G819" s="1"/>
  <c r="B820"/>
  <c r="C820"/>
  <c r="D820"/>
  <c r="G820" s="1"/>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G987" s="1"/>
  <c r="C987"/>
  <c r="D987"/>
  <c r="B988"/>
  <c r="C988"/>
  <c r="D988"/>
  <c r="B989"/>
  <c r="C989"/>
  <c r="D989"/>
  <c r="B990"/>
  <c r="B991"/>
  <c r="C991"/>
  <c r="D991"/>
  <c r="B992"/>
  <c r="C992"/>
  <c r="D992"/>
  <c r="B993"/>
  <c r="C993"/>
  <c r="D993"/>
  <c r="G993" s="1"/>
  <c r="B994"/>
  <c r="C994"/>
  <c r="D994"/>
  <c r="B995"/>
  <c r="C995"/>
  <c r="D995"/>
  <c r="B996"/>
  <c r="C996"/>
  <c r="D996"/>
  <c r="B997"/>
  <c r="C997"/>
  <c r="D997"/>
  <c r="G997" s="1"/>
  <c r="B998"/>
  <c r="C998"/>
  <c r="D998"/>
  <c r="B999"/>
  <c r="C999"/>
  <c r="D999"/>
  <c r="B1000"/>
  <c r="B1001"/>
  <c r="G1001" s="1"/>
  <c r="C1001"/>
  <c r="D1001"/>
  <c r="B1002"/>
  <c r="G1002" s="1"/>
  <c r="C1002"/>
  <c r="D1002"/>
  <c r="B1003"/>
  <c r="G1003" s="1"/>
  <c r="C1003"/>
  <c r="D1003"/>
  <c r="B1004"/>
  <c r="G1004" s="1"/>
  <c r="C1004"/>
  <c r="D1004"/>
  <c r="B1005"/>
  <c r="G1005" s="1"/>
  <c r="C1005"/>
  <c r="D1005"/>
  <c r="B1006"/>
  <c r="B1007"/>
  <c r="C1007"/>
  <c r="D1007"/>
  <c r="H1007" s="1"/>
  <c r="B1008"/>
  <c r="G1008" s="1"/>
  <c r="C1008"/>
  <c r="D1008"/>
  <c r="B1009"/>
  <c r="G1009" s="1"/>
  <c r="C1009"/>
  <c r="D1009"/>
  <c r="B1010"/>
  <c r="G1010" s="1"/>
  <c r="C1010"/>
  <c r="D1010"/>
  <c r="B1011"/>
  <c r="C1011"/>
  <c r="D1011"/>
  <c r="H1011" s="1"/>
  <c r="B1012"/>
  <c r="B1013"/>
  <c r="C1013"/>
  <c r="D1013"/>
  <c r="G1013"/>
  <c r="B1014"/>
  <c r="C1014"/>
  <c r="D1014"/>
  <c r="G1014"/>
  <c r="B1015"/>
  <c r="C1015"/>
  <c r="D1015"/>
  <c r="G1015"/>
  <c r="B1016"/>
  <c r="B1017"/>
  <c r="C1017"/>
  <c r="D1017"/>
  <c r="G1017" s="1"/>
  <c r="B1018"/>
  <c r="C1018"/>
  <c r="D1018"/>
  <c r="G1018" s="1"/>
  <c r="B1019"/>
  <c r="C1019"/>
  <c r="D1019"/>
  <c r="B1020"/>
  <c r="C1020"/>
  <c r="D1020"/>
  <c r="B1021"/>
  <c r="C1021"/>
  <c r="D1021"/>
  <c r="G1021" s="1"/>
  <c r="B1022"/>
  <c r="C1022"/>
  <c r="D1022"/>
  <c r="G1022" s="1"/>
  <c r="B1023"/>
  <c r="B1024"/>
  <c r="C1024"/>
  <c r="D1024"/>
  <c r="G1024"/>
  <c r="B1025"/>
  <c r="C1025"/>
  <c r="D1025"/>
  <c r="G1025" s="1"/>
  <c r="B1026"/>
  <c r="C1026"/>
  <c r="D1026"/>
  <c r="B1027"/>
  <c r="B1028"/>
  <c r="C1028"/>
  <c r="D1028"/>
  <c r="B1029"/>
  <c r="G1029" s="1"/>
  <c r="C1029"/>
  <c r="D1029"/>
  <c r="B1030"/>
  <c r="C1030"/>
  <c r="D1030"/>
  <c r="B1031"/>
  <c r="C1031"/>
  <c r="D1031"/>
  <c r="B1032"/>
  <c r="C1032"/>
  <c r="D1032"/>
  <c r="B1033"/>
  <c r="G1033" s="1"/>
  <c r="C1033"/>
  <c r="D1033"/>
  <c r="B1034"/>
  <c r="B1035"/>
  <c r="G1035" s="1"/>
  <c r="C1035"/>
  <c r="D1035"/>
  <c r="B1036"/>
  <c r="G1036" s="1"/>
  <c r="C1036"/>
  <c r="D1036"/>
  <c r="B1037"/>
  <c r="G1037" s="1"/>
  <c r="C1037"/>
  <c r="D1037"/>
  <c r="B1038"/>
  <c r="G1038" s="1"/>
  <c r="C1038"/>
  <c r="D1038"/>
  <c r="B1039"/>
  <c r="B1040"/>
  <c r="B1041"/>
  <c r="B1042"/>
  <c r="C1042"/>
  <c r="D1042"/>
  <c r="B1043"/>
  <c r="C1043"/>
  <c r="D1043"/>
  <c r="B1044"/>
  <c r="C1044"/>
  <c r="D1044"/>
  <c r="G1044" s="1"/>
  <c r="B1045"/>
  <c r="C1045"/>
  <c r="D1045"/>
  <c r="B1046"/>
  <c r="C1046"/>
  <c r="D1046"/>
  <c r="B1047"/>
  <c r="C1047"/>
  <c r="D1047"/>
  <c r="G1047" s="1"/>
  <c r="B1048"/>
  <c r="C1048"/>
  <c r="D1048"/>
  <c r="G1048" s="1"/>
  <c r="B1049"/>
  <c r="B1050"/>
  <c r="B1051"/>
  <c r="C1051"/>
  <c r="D1051"/>
  <c r="G1051" s="1"/>
  <c r="B1052"/>
  <c r="C1052"/>
  <c r="D1052"/>
  <c r="G1052" s="1"/>
  <c r="B1053"/>
  <c r="C1053"/>
  <c r="D1053"/>
  <c r="B1054"/>
  <c r="C1054"/>
  <c r="D1054"/>
  <c r="B1055"/>
  <c r="C1055"/>
  <c r="D1055"/>
  <c r="G1055" s="1"/>
  <c r="B1056"/>
  <c r="C1056"/>
  <c r="D1056"/>
  <c r="B1057"/>
  <c r="B1058"/>
  <c r="B1059"/>
  <c r="C1059"/>
  <c r="D1059"/>
  <c r="B1060"/>
  <c r="C1060"/>
  <c r="D1060"/>
  <c r="G1060" s="1"/>
  <c r="B1061"/>
  <c r="C1061"/>
  <c r="D1061"/>
  <c r="G1061" s="1"/>
  <c r="B1062"/>
  <c r="C1062"/>
  <c r="D1062"/>
  <c r="B1063"/>
  <c r="C1063"/>
  <c r="D1063"/>
  <c r="B1064"/>
  <c r="C1064"/>
  <c r="D1064"/>
  <c r="G1064" s="1"/>
  <c r="B1065"/>
  <c r="C1065"/>
  <c r="D1065"/>
  <c r="G1065" s="1"/>
  <c r="B1066"/>
  <c r="C1066"/>
  <c r="D1066"/>
  <c r="B1067"/>
  <c r="C1067"/>
  <c r="D1067"/>
  <c r="B1068"/>
  <c r="C1068"/>
  <c r="D1068"/>
  <c r="G1068" s="1"/>
  <c r="B1069"/>
  <c r="C1069"/>
  <c r="D1069"/>
  <c r="G1069" s="1"/>
  <c r="B1070"/>
  <c r="C1070"/>
  <c r="D1070"/>
  <c r="B1071"/>
  <c r="C1071"/>
  <c r="D1071"/>
  <c r="B1072"/>
  <c r="C1072"/>
  <c r="D1072"/>
  <c r="G1072" s="1"/>
  <c r="B1073"/>
  <c r="C1073"/>
  <c r="D1073"/>
  <c r="G1073" s="1"/>
  <c r="B1074"/>
  <c r="C1074"/>
  <c r="D1074"/>
  <c r="B1075"/>
  <c r="C1075"/>
  <c r="D1075"/>
  <c r="B1076"/>
  <c r="B1077"/>
  <c r="G1077" s="1"/>
  <c r="C1077"/>
  <c r="D1077"/>
  <c r="B1078"/>
  <c r="G1078" s="1"/>
  <c r="C1078"/>
  <c r="D1078"/>
  <c r="B1079"/>
  <c r="G1079" s="1"/>
  <c r="C1079"/>
  <c r="D1079"/>
  <c r="B1080"/>
  <c r="G1080" s="1"/>
  <c r="C1080"/>
  <c r="D1080"/>
  <c r="B1081"/>
  <c r="G1081" s="1"/>
  <c r="C1081"/>
  <c r="D1081"/>
  <c r="B1082"/>
  <c r="G1082" s="1"/>
  <c r="C1082"/>
  <c r="D1082"/>
  <c r="B1083"/>
  <c r="G1083" s="1"/>
  <c r="C1083"/>
  <c r="D1083"/>
  <c r="B1084"/>
  <c r="G1084" s="1"/>
  <c r="C1084"/>
  <c r="D1084"/>
  <c r="B1085"/>
  <c r="G1085" s="1"/>
  <c r="C1085"/>
  <c r="D1085"/>
  <c r="B1086"/>
  <c r="G1086" s="1"/>
  <c r="C1086"/>
  <c r="D1086"/>
  <c r="B1087"/>
  <c r="G1087" s="1"/>
  <c r="C1087"/>
  <c r="D1087"/>
  <c r="B1088"/>
  <c r="B1089"/>
  <c r="B1090"/>
  <c r="C1090"/>
  <c r="D1090"/>
  <c r="G1090"/>
  <c r="B1091"/>
  <c r="C1091"/>
  <c r="D1091"/>
  <c r="G1091"/>
  <c r="B1092"/>
  <c r="C1092"/>
  <c r="D1092"/>
  <c r="G1092"/>
  <c r="B1093"/>
  <c r="C1093"/>
  <c r="D1093"/>
  <c r="G1093"/>
  <c r="B1094"/>
  <c r="C1094"/>
  <c r="D1094"/>
  <c r="G1094"/>
  <c r="B1095"/>
  <c r="C1095"/>
  <c r="D1095"/>
  <c r="G1095"/>
  <c r="B1096"/>
  <c r="B1097"/>
  <c r="G1097" s="1"/>
  <c r="C1097"/>
  <c r="D1097"/>
  <c r="B1098"/>
  <c r="G1098" s="1"/>
  <c r="C1098"/>
  <c r="D1098"/>
  <c r="B1099"/>
  <c r="G1099" s="1"/>
  <c r="C1099"/>
  <c r="D1099"/>
  <c r="B1100"/>
  <c r="G1100" s="1"/>
  <c r="C1100"/>
  <c r="D1100"/>
  <c r="B1101"/>
  <c r="G1101" s="1"/>
  <c r="C1101"/>
  <c r="D1101"/>
  <c r="B1102"/>
  <c r="G1102" s="1"/>
  <c r="C1102"/>
  <c r="D1102"/>
  <c r="B1103"/>
  <c r="G1103" s="1"/>
  <c r="C1103"/>
  <c r="D1103"/>
  <c r="B1104"/>
  <c r="B1105"/>
  <c r="B1106"/>
  <c r="C1106"/>
  <c r="D1106"/>
  <c r="B1107"/>
  <c r="C1107"/>
  <c r="D1107"/>
  <c r="B1108"/>
  <c r="C1108"/>
  <c r="D1108"/>
  <c r="G1108" s="1"/>
  <c r="B1109"/>
  <c r="C1109"/>
  <c r="D1109"/>
  <c r="G1109" s="1"/>
  <c r="B1110"/>
  <c r="C1110"/>
  <c r="D1110"/>
  <c r="B1111"/>
  <c r="C1111"/>
  <c r="D1111"/>
  <c r="B1112"/>
  <c r="B1113"/>
  <c r="G1113" s="1"/>
  <c r="C1113"/>
  <c r="D1113"/>
  <c r="B1114"/>
  <c r="G1114" s="1"/>
  <c r="C1114"/>
  <c r="D1114"/>
  <c r="B1115"/>
  <c r="G1115" s="1"/>
  <c r="C1115"/>
  <c r="D1115"/>
  <c r="B1116"/>
  <c r="B1117"/>
  <c r="G1117" s="1"/>
  <c r="C1117"/>
  <c r="D1117"/>
  <c r="B1118"/>
  <c r="G1118" s="1"/>
  <c r="C1118"/>
  <c r="D1118"/>
  <c r="B1119"/>
  <c r="B1120"/>
  <c r="C1120"/>
  <c r="D1120"/>
  <c r="G1120"/>
  <c r="B1121"/>
  <c r="C1121"/>
  <c r="D1121"/>
  <c r="G1121"/>
  <c r="B1122"/>
  <c r="C1122"/>
  <c r="D1122"/>
  <c r="G1122"/>
  <c r="B1123"/>
  <c r="C1123"/>
  <c r="D1123"/>
  <c r="G1123"/>
  <c r="B1124"/>
  <c r="C1124"/>
  <c r="D1124"/>
  <c r="G1124"/>
  <c r="B1125"/>
  <c r="C1125"/>
  <c r="D1125"/>
  <c r="B1126"/>
  <c r="C1126"/>
  <c r="D1126"/>
  <c r="B1127"/>
  <c r="C1127"/>
  <c r="D1127"/>
  <c r="G1127"/>
  <c r="B1128"/>
  <c r="C1128"/>
  <c r="D1128"/>
  <c r="B1129"/>
  <c r="C1129"/>
  <c r="D1129"/>
  <c r="B1130"/>
  <c r="C1130"/>
  <c r="G1130" s="1"/>
  <c r="D1130"/>
  <c r="B1131"/>
  <c r="C1131"/>
  <c r="D1131"/>
  <c r="B1132"/>
  <c r="C1132"/>
  <c r="D1132"/>
  <c r="B1133"/>
  <c r="C1133"/>
  <c r="D1133"/>
  <c r="B1134"/>
  <c r="B1135"/>
  <c r="G1135" s="1"/>
  <c r="C1135"/>
  <c r="D1135"/>
  <c r="B1136"/>
  <c r="G1136" s="1"/>
  <c r="C1136"/>
  <c r="D1136"/>
  <c r="B1137"/>
  <c r="C1137"/>
  <c r="D1137"/>
  <c r="B1138"/>
  <c r="B1139"/>
  <c r="B1140"/>
  <c r="B1141"/>
  <c r="C1141"/>
  <c r="D1141"/>
  <c r="B1142"/>
  <c r="C1142"/>
  <c r="D1142"/>
  <c r="B1143"/>
  <c r="B1144"/>
  <c r="G1144" s="1"/>
  <c r="C1144"/>
  <c r="D1144"/>
  <c r="B1145"/>
  <c r="G1145" s="1"/>
  <c r="C1145"/>
  <c r="D1145"/>
  <c r="B1146"/>
  <c r="C1146"/>
  <c r="D1146"/>
  <c r="B1147"/>
  <c r="G1147" s="1"/>
  <c r="C1147"/>
  <c r="D1147"/>
  <c r="B1148"/>
  <c r="G1148" s="1"/>
  <c r="C1148"/>
  <c r="D1148"/>
  <c r="B1149"/>
  <c r="G1149" s="1"/>
  <c r="C1149"/>
  <c r="D1149"/>
  <c r="B1150"/>
  <c r="C1150"/>
  <c r="D1150"/>
  <c r="B1151"/>
  <c r="C1151"/>
  <c r="D1151"/>
  <c r="B1152"/>
  <c r="B1153"/>
  <c r="B1154"/>
  <c r="C1154"/>
  <c r="D1154"/>
  <c r="B1155"/>
  <c r="C1155"/>
  <c r="G1155" s="1"/>
  <c r="D1155"/>
  <c r="B1156"/>
  <c r="C1156"/>
  <c r="D1156"/>
  <c r="B1157"/>
  <c r="C1157"/>
  <c r="D1157"/>
  <c r="B1158"/>
  <c r="C1158"/>
  <c r="D1158"/>
  <c r="B1159"/>
  <c r="C1159"/>
  <c r="G1159" s="1"/>
  <c r="D1159"/>
  <c r="B1160"/>
  <c r="B1161"/>
  <c r="C1161"/>
  <c r="G1161" s="1"/>
  <c r="D1161"/>
  <c r="B1162"/>
  <c r="C1162"/>
  <c r="D1162"/>
  <c r="B1163"/>
  <c r="C1163"/>
  <c r="D1163"/>
  <c r="B1164"/>
  <c r="C1164"/>
  <c r="D1164"/>
  <c r="B1165"/>
  <c r="C1165"/>
  <c r="G1165" s="1"/>
  <c r="D1165"/>
  <c r="B1166"/>
  <c r="C1166"/>
  <c r="D1166"/>
  <c r="B1167"/>
  <c r="C1167"/>
  <c r="D1167"/>
  <c r="B1168"/>
  <c r="B1169"/>
  <c r="B1170"/>
  <c r="G1170" s="1"/>
  <c r="C1170"/>
  <c r="D1170"/>
  <c r="B1171"/>
  <c r="G1171" s="1"/>
  <c r="C1171"/>
  <c r="D1171"/>
  <c r="B1172"/>
  <c r="G1172" s="1"/>
  <c r="C1172"/>
  <c r="D1172"/>
  <c r="B1173"/>
  <c r="G1173" s="1"/>
  <c r="C1173"/>
  <c r="D1173"/>
  <c r="B1174"/>
  <c r="G1174" s="1"/>
  <c r="C1174"/>
  <c r="D1174"/>
  <c r="B1175"/>
  <c r="G1175" s="1"/>
  <c r="C1175"/>
  <c r="D1175"/>
  <c r="B1176"/>
  <c r="G1176" s="1"/>
  <c r="C1176"/>
  <c r="D1176"/>
  <c r="B1177"/>
  <c r="G1177" s="1"/>
  <c r="C1177"/>
  <c r="D1177"/>
  <c r="B1178"/>
  <c r="G1178" s="1"/>
  <c r="C1178"/>
  <c r="D1178"/>
  <c r="B1179"/>
  <c r="G1179" s="1"/>
  <c r="C1179"/>
  <c r="D1179"/>
  <c r="B1180"/>
  <c r="G1180" s="1"/>
  <c r="C1180"/>
  <c r="D1180"/>
  <c r="B1181"/>
  <c r="G1181" s="1"/>
  <c r="C1181"/>
  <c r="D1181"/>
  <c r="B1182"/>
  <c r="G1182" s="1"/>
  <c r="C1182"/>
  <c r="D1182"/>
  <c r="B1183"/>
  <c r="G1183" s="1"/>
  <c r="C1183"/>
  <c r="D1183"/>
  <c r="B1184"/>
  <c r="G1184" s="1"/>
  <c r="C1184"/>
  <c r="D1184"/>
  <c r="B1185"/>
  <c r="G1185" s="1"/>
  <c r="C1185"/>
  <c r="D1185"/>
  <c r="B1186"/>
  <c r="B1187"/>
  <c r="C1187"/>
  <c r="G1187" s="1"/>
  <c r="D1187"/>
  <c r="B1188"/>
  <c r="C1188"/>
  <c r="D1188"/>
  <c r="B1189"/>
  <c r="C1189"/>
  <c r="D1189"/>
  <c r="B1190"/>
  <c r="C1190"/>
  <c r="D1190"/>
  <c r="B1191"/>
  <c r="C1191"/>
  <c r="G1191" s="1"/>
  <c r="D1191"/>
  <c r="B1192"/>
  <c r="C1192"/>
  <c r="D1192"/>
  <c r="B1193"/>
  <c r="C1193"/>
  <c r="D1193"/>
  <c r="B1194"/>
  <c r="C1194"/>
  <c r="D1194"/>
  <c r="B1195"/>
  <c r="C1195"/>
  <c r="G1195" s="1"/>
  <c r="D1195"/>
  <c r="B1196"/>
  <c r="B1197"/>
  <c r="C1197"/>
  <c r="G1197" s="1"/>
  <c r="D1197"/>
  <c r="B1198"/>
  <c r="C1198"/>
  <c r="D1198"/>
  <c r="B1199"/>
  <c r="B1200"/>
  <c r="B1201"/>
  <c r="B1202"/>
  <c r="C1202"/>
  <c r="D1202"/>
  <c r="B1203"/>
  <c r="C1203"/>
  <c r="G1203" s="1"/>
  <c r="D1203"/>
  <c r="B1204"/>
  <c r="B1205"/>
  <c r="C1205"/>
  <c r="G1205" s="1"/>
  <c r="D1205"/>
  <c r="B1206"/>
  <c r="C1206"/>
  <c r="D1206"/>
  <c r="B1207"/>
  <c r="C1207"/>
  <c r="D1207"/>
  <c r="B1208"/>
  <c r="B1209"/>
  <c r="C1209"/>
  <c r="D1209"/>
  <c r="B1210"/>
  <c r="C1210"/>
  <c r="G1210" s="1"/>
  <c r="D1210"/>
  <c r="B1211"/>
  <c r="C1211"/>
  <c r="D1211"/>
  <c r="G1211"/>
  <c r="B1212"/>
  <c r="B1213"/>
  <c r="G1213" s="1"/>
  <c r="C1213"/>
  <c r="D1213"/>
  <c r="B1214"/>
  <c r="C1214"/>
  <c r="D1214"/>
  <c r="B1215"/>
  <c r="G1215" s="1"/>
  <c r="C1215"/>
  <c r="D1215"/>
  <c r="B1216"/>
  <c r="C1216"/>
  <c r="D1216"/>
  <c r="B1217"/>
  <c r="G1217" s="1"/>
  <c r="C1217"/>
  <c r="D1217"/>
  <c r="B1218"/>
  <c r="G1218" s="1"/>
  <c r="C1218"/>
  <c r="D1218"/>
  <c r="B1219"/>
  <c r="B1220"/>
  <c r="B1221"/>
  <c r="C1221"/>
  <c r="D1221"/>
  <c r="B1222"/>
  <c r="C1222"/>
  <c r="G1222" s="1"/>
  <c r="D1222"/>
  <c r="B1223"/>
  <c r="C1223"/>
  <c r="D1223"/>
  <c r="B1224"/>
  <c r="C1224"/>
  <c r="D1224"/>
  <c r="B1225"/>
  <c r="C1225"/>
  <c r="D1225"/>
  <c r="B1226"/>
  <c r="C1226"/>
  <c r="G1226" s="1"/>
  <c r="D1226"/>
  <c r="B1227"/>
  <c r="C1227"/>
  <c r="D1227"/>
  <c r="B1228"/>
  <c r="C1228"/>
  <c r="D1228"/>
  <c r="B1229"/>
  <c r="C1229"/>
  <c r="D1229"/>
  <c r="B1230"/>
  <c r="C1230"/>
  <c r="G1230" s="1"/>
  <c r="D1230"/>
  <c r="B1231"/>
  <c r="C1231"/>
  <c r="D1231"/>
  <c r="B1232"/>
  <c r="C1232"/>
  <c r="D1232"/>
  <c r="B1233"/>
  <c r="C1233"/>
  <c r="D1233"/>
  <c r="B1234"/>
  <c r="C1234"/>
  <c r="G1234" s="1"/>
  <c r="D1234"/>
  <c r="B1235"/>
  <c r="C1235"/>
  <c r="D1235"/>
  <c r="B1236"/>
  <c r="C1236"/>
  <c r="D1236"/>
  <c r="B1237"/>
  <c r="C1237"/>
  <c r="D1237"/>
  <c r="B1238"/>
  <c r="C1238"/>
  <c r="G1238" s="1"/>
  <c r="D1238"/>
  <c r="B1239"/>
  <c r="C1239"/>
  <c r="D1239"/>
  <c r="B1240"/>
  <c r="C1240"/>
  <c r="D1240"/>
  <c r="B1241"/>
  <c r="C1241"/>
  <c r="D1241"/>
  <c r="B1242"/>
  <c r="C1242"/>
  <c r="G1242" s="1"/>
  <c r="D1242"/>
  <c r="B1243"/>
  <c r="C1243"/>
  <c r="D1243"/>
  <c r="B1244"/>
  <c r="C1244"/>
  <c r="D1244"/>
  <c r="B1245"/>
  <c r="C1245"/>
  <c r="D1245"/>
  <c r="B1246"/>
  <c r="C1246"/>
  <c r="G1246" s="1"/>
  <c r="D1246"/>
  <c r="B1247"/>
  <c r="C1247"/>
  <c r="D1247"/>
  <c r="B1248"/>
  <c r="C1248"/>
  <c r="D1248"/>
  <c r="B1249"/>
  <c r="C1249"/>
  <c r="D1249"/>
  <c r="B1250"/>
  <c r="C1250"/>
  <c r="G1250" s="1"/>
  <c r="D1250"/>
  <c r="B1251"/>
  <c r="C1251"/>
  <c r="D1251"/>
  <c r="B1252"/>
  <c r="C1252"/>
  <c r="D1252"/>
  <c r="B1253"/>
  <c r="C1253"/>
  <c r="D1253"/>
  <c r="B1254"/>
  <c r="C1254"/>
  <c r="G1254" s="1"/>
  <c r="D1254"/>
  <c r="B1255"/>
  <c r="C1255"/>
  <c r="D1255"/>
  <c r="B1256"/>
  <c r="C1256"/>
  <c r="D1256"/>
  <c r="B1257"/>
  <c r="C1257"/>
  <c r="D1257"/>
  <c r="B1258"/>
  <c r="C1258"/>
  <c r="G1258" s="1"/>
  <c r="D1258"/>
  <c r="B1259"/>
  <c r="C1259"/>
  <c r="D1259"/>
  <c r="B1260"/>
  <c r="C1260"/>
  <c r="D1260"/>
  <c r="B1261"/>
  <c r="C1261"/>
  <c r="D1261"/>
  <c r="B1262"/>
  <c r="C1262"/>
  <c r="D1262"/>
  <c r="B1263"/>
  <c r="C1263"/>
  <c r="D1263"/>
  <c r="B1264"/>
  <c r="C1264"/>
  <c r="D1264"/>
  <c r="B1265"/>
  <c r="C1265"/>
  <c r="D1265"/>
  <c r="B1266"/>
  <c r="C1266"/>
  <c r="G1266" s="1"/>
  <c r="D1266"/>
  <c r="B1267"/>
  <c r="C1267"/>
  <c r="D1267"/>
  <c r="B1268"/>
  <c r="C1268"/>
  <c r="D1268"/>
  <c r="B1269"/>
  <c r="C1269"/>
  <c r="D1269"/>
  <c r="B1270"/>
  <c r="C1270"/>
  <c r="G1270" s="1"/>
  <c r="D1270"/>
  <c r="B1271"/>
  <c r="C1271"/>
  <c r="D1271"/>
  <c r="B1272"/>
  <c r="C1272"/>
  <c r="D1272"/>
  <c r="B1273"/>
  <c r="C1273"/>
  <c r="D1273"/>
  <c r="B1274"/>
  <c r="C1274"/>
  <c r="G1274" s="1"/>
  <c r="D1274"/>
  <c r="B1275"/>
  <c r="C1275"/>
  <c r="D1275"/>
  <c r="B1276"/>
  <c r="C1276"/>
  <c r="D1276"/>
  <c r="B1277"/>
  <c r="C1277"/>
  <c r="D1277"/>
  <c r="B1278"/>
  <c r="C1278"/>
  <c r="G1278" s="1"/>
  <c r="D1278"/>
  <c r="B1279"/>
  <c r="C1279"/>
  <c r="D1279"/>
  <c r="B1280"/>
  <c r="C1280"/>
  <c r="D1280"/>
  <c r="B1281"/>
  <c r="C1281"/>
  <c r="D1281"/>
  <c r="B1282"/>
  <c r="C1282"/>
  <c r="G1282" s="1"/>
  <c r="D1282"/>
  <c r="B1283"/>
  <c r="C1283"/>
  <c r="D1283"/>
  <c r="B1284"/>
  <c r="C1284"/>
  <c r="D1284"/>
  <c r="B1285"/>
  <c r="C1285"/>
  <c r="D1285"/>
  <c r="B1286"/>
  <c r="C1286"/>
  <c r="G1286" s="1"/>
  <c r="D1286"/>
  <c r="B1287"/>
  <c r="B1288"/>
  <c r="B1289"/>
  <c r="G1289" s="1"/>
  <c r="C1289"/>
  <c r="D1289"/>
  <c r="B1290"/>
  <c r="C1290"/>
  <c r="D1290"/>
  <c r="B1291"/>
  <c r="C1291"/>
  <c r="D1291"/>
  <c r="B1292"/>
  <c r="B1293"/>
  <c r="C1293"/>
  <c r="D1293"/>
  <c r="B1294"/>
  <c r="C1294"/>
  <c r="D1294"/>
  <c r="B1295"/>
  <c r="B1296"/>
  <c r="C1296"/>
  <c r="D1296"/>
  <c r="B1297"/>
  <c r="C1297"/>
  <c r="D1297"/>
  <c r="B1298"/>
  <c r="C1298"/>
  <c r="G1298" s="1"/>
  <c r="D1298"/>
  <c r="B1299"/>
  <c r="C1299"/>
  <c r="D1299"/>
  <c r="B1300"/>
  <c r="C1300"/>
  <c r="D1300"/>
  <c r="B1301"/>
  <c r="C1301"/>
  <c r="D1301"/>
  <c r="B1302"/>
  <c r="C1302"/>
  <c r="G1302" s="1"/>
  <c r="D1302"/>
  <c r="B1303"/>
  <c r="C1303"/>
  <c r="D1303"/>
  <c r="B1304"/>
  <c r="B1305"/>
  <c r="G1305" s="1"/>
  <c r="C1305"/>
  <c r="D1305"/>
  <c r="H1305" s="1"/>
  <c r="B1306"/>
  <c r="G1306" s="1"/>
  <c r="C1306"/>
  <c r="D1306"/>
  <c r="B1307"/>
  <c r="G1307" s="1"/>
  <c r="C1307"/>
  <c r="D1307"/>
  <c r="B1308"/>
  <c r="G1308" s="1"/>
  <c r="C1308"/>
  <c r="D1308"/>
  <c r="B1309"/>
  <c r="G1309" s="1"/>
  <c r="C1309"/>
  <c r="D1309"/>
  <c r="H1309" s="1"/>
  <c r="B1310"/>
  <c r="B1311"/>
  <c r="C1311"/>
  <c r="D1311"/>
  <c r="B1312"/>
  <c r="C1312"/>
  <c r="D1312"/>
  <c r="B1313"/>
  <c r="C1313"/>
  <c r="D1313"/>
  <c r="B1314"/>
  <c r="G1314" s="1"/>
  <c r="C1314"/>
  <c r="D1314"/>
  <c r="B1315"/>
  <c r="C1315"/>
  <c r="D1315"/>
  <c r="B1316"/>
  <c r="C1316"/>
  <c r="D1316"/>
  <c r="B1317"/>
  <c r="B1318"/>
  <c r="B1319"/>
  <c r="C1319"/>
  <c r="G1319" s="1"/>
  <c r="D1319"/>
  <c r="B1320"/>
  <c r="C1320"/>
  <c r="D1320"/>
  <c r="H1320" s="1"/>
  <c r="B1321"/>
  <c r="B1322"/>
  <c r="G1322" s="1"/>
  <c r="C1322"/>
  <c r="D1322"/>
  <c r="B1323"/>
  <c r="G1323" s="1"/>
  <c r="C1323"/>
  <c r="D1323"/>
  <c r="B1324"/>
  <c r="G1324" s="1"/>
  <c r="C1324"/>
  <c r="D1324"/>
  <c r="B1325"/>
  <c r="B1326"/>
  <c r="C1326"/>
  <c r="H1326" s="1"/>
  <c r="D1326"/>
  <c r="B1327"/>
  <c r="C1327"/>
  <c r="D1327"/>
  <c r="B1328"/>
  <c r="C1328"/>
  <c r="D1328"/>
  <c r="B1329"/>
  <c r="G1329" s="1"/>
  <c r="C1329"/>
  <c r="D1329"/>
  <c r="B1330"/>
  <c r="C1330"/>
  <c r="H1330" s="1"/>
  <c r="D1330"/>
  <c r="B1331"/>
  <c r="C1331"/>
  <c r="D1331"/>
  <c r="B1332"/>
  <c r="B1333"/>
  <c r="C1333"/>
  <c r="D1333"/>
  <c r="B1334"/>
  <c r="C1334"/>
  <c r="D1334"/>
  <c r="B1335"/>
  <c r="C1335"/>
  <c r="D1335"/>
  <c r="B1336"/>
  <c r="B1337"/>
  <c r="C1337"/>
  <c r="D1337"/>
  <c r="B1338"/>
  <c r="C1338"/>
  <c r="D1338"/>
  <c r="B1339"/>
  <c r="C1339"/>
  <c r="D1339"/>
  <c r="B1340"/>
  <c r="C1340"/>
  <c r="D1340"/>
  <c r="B1341"/>
  <c r="C1341"/>
  <c r="D1341"/>
  <c r="B1342"/>
  <c r="C1342"/>
  <c r="D1342"/>
  <c r="B1343"/>
  <c r="B1344"/>
  <c r="G1344" s="1"/>
  <c r="C1344"/>
  <c r="H1344" s="1"/>
  <c r="D1344"/>
  <c r="B1345"/>
  <c r="G1345" s="1"/>
  <c r="C1345"/>
  <c r="H1345" s="1"/>
  <c r="D1345"/>
  <c r="B1346"/>
  <c r="G1346" s="1"/>
  <c r="C1346"/>
  <c r="D1346"/>
  <c r="B1347"/>
  <c r="G1347" s="1"/>
  <c r="C1347"/>
  <c r="D1347"/>
  <c r="B1348"/>
  <c r="B1349"/>
  <c r="G1349" s="1"/>
  <c r="C1349"/>
  <c r="D1349"/>
  <c r="B1350"/>
  <c r="G1350" s="1"/>
  <c r="C1350"/>
  <c r="D1350"/>
  <c r="B1351"/>
  <c r="G1351" s="1"/>
  <c r="C1351"/>
  <c r="D1351"/>
  <c r="B1352"/>
  <c r="G1352" s="1"/>
  <c r="C1352"/>
  <c r="D1352"/>
  <c r="B1353"/>
  <c r="G1353" s="1"/>
  <c r="C1353"/>
  <c r="D1353"/>
  <c r="B1354"/>
  <c r="G1354" s="1"/>
  <c r="C1354"/>
  <c r="D1354"/>
  <c r="B1355"/>
  <c r="G1355" s="1"/>
  <c r="C1355"/>
  <c r="D1355"/>
  <c r="B1356"/>
  <c r="G1356" s="1"/>
  <c r="C1356"/>
  <c r="D1356"/>
  <c r="B1357"/>
  <c r="B1358"/>
  <c r="C1358"/>
  <c r="D1358"/>
  <c r="B1359"/>
  <c r="C1359"/>
  <c r="D1359"/>
  <c r="B1360"/>
  <c r="C1360"/>
  <c r="H1360" s="1"/>
  <c r="D1360"/>
  <c r="B1361"/>
  <c r="C1361"/>
  <c r="D1361"/>
  <c r="B1362"/>
  <c r="C1362"/>
  <c r="D1362"/>
  <c r="B1363"/>
  <c r="C1363"/>
  <c r="D1363"/>
  <c r="B1364"/>
  <c r="B1365"/>
  <c r="C1365"/>
  <c r="D1365"/>
  <c r="B1366"/>
  <c r="C1366"/>
  <c r="D1366"/>
  <c r="B1367"/>
  <c r="C1367"/>
  <c r="D1367"/>
  <c r="H1367" s="1"/>
  <c r="B1368"/>
  <c r="C1368"/>
  <c r="D1368"/>
  <c r="B1369"/>
  <c r="C1369"/>
  <c r="D1369"/>
  <c r="B1370"/>
  <c r="C1370"/>
  <c r="D1370"/>
  <c r="B1371"/>
  <c r="B1372"/>
  <c r="B1373"/>
  <c r="G1373" s="1"/>
  <c r="C1373"/>
  <c r="D1373"/>
  <c r="B1374"/>
  <c r="G1374" s="1"/>
  <c r="C1374"/>
  <c r="D1374"/>
  <c r="B1375"/>
  <c r="G1375" s="1"/>
  <c r="C1375"/>
  <c r="D1375"/>
  <c r="B1376"/>
  <c r="B1377"/>
  <c r="C1377"/>
  <c r="D1377"/>
  <c r="G1377"/>
  <c r="B1378"/>
  <c r="C1378"/>
  <c r="D1378"/>
  <c r="G1378"/>
  <c r="B1379"/>
  <c r="C1379"/>
  <c r="D1379"/>
  <c r="G1379"/>
  <c r="B1380"/>
  <c r="C1380"/>
  <c r="D1380"/>
  <c r="G1380"/>
  <c r="B1381"/>
  <c r="B1382"/>
  <c r="G1382" s="1"/>
  <c r="C1382"/>
  <c r="D1382"/>
  <c r="B1383"/>
  <c r="G1383" s="1"/>
  <c r="C1383"/>
  <c r="D1383"/>
  <c r="H1383" s="1"/>
  <c r="B1384"/>
  <c r="G1384" s="1"/>
  <c r="C1384"/>
  <c r="D1384"/>
  <c r="H1384" s="1"/>
  <c r="B1385"/>
  <c r="G1385" s="1"/>
  <c r="C1385"/>
  <c r="D1385"/>
  <c r="H1385" s="1"/>
  <c r="B1386"/>
  <c r="G1386" s="1"/>
  <c r="C1386"/>
  <c r="D1386"/>
  <c r="B1387"/>
  <c r="G1387" s="1"/>
  <c r="C1387"/>
  <c r="D1387"/>
  <c r="H1387" s="1"/>
  <c r="B1388"/>
  <c r="G1388" s="1"/>
  <c r="C1388"/>
  <c r="D1388"/>
  <c r="H1388" s="1"/>
  <c r="B1389"/>
  <c r="B1390"/>
  <c r="G1390" s="1"/>
  <c r="C1390"/>
  <c r="D1390"/>
  <c r="B1391"/>
  <c r="G1391" s="1"/>
  <c r="C1391"/>
  <c r="D1391"/>
  <c r="B1392"/>
  <c r="G1392" s="1"/>
  <c r="C1392"/>
  <c r="D1392"/>
  <c r="B1393"/>
  <c r="G1393" s="1"/>
  <c r="C1393"/>
  <c r="D1393"/>
  <c r="B1394"/>
  <c r="G1394" s="1"/>
  <c r="C1394"/>
  <c r="D1394"/>
  <c r="B1395"/>
  <c r="G1395" s="1"/>
  <c r="C1395"/>
  <c r="D1395"/>
  <c r="B1396"/>
  <c r="B1397"/>
  <c r="B1398"/>
  <c r="G1398" s="1"/>
  <c r="C1398"/>
  <c r="D1398"/>
  <c r="H1398" s="1"/>
  <c r="B1399"/>
  <c r="C1399"/>
  <c r="D1399"/>
  <c r="B1400"/>
  <c r="B1401"/>
  <c r="G1401" s="1"/>
  <c r="C1401"/>
  <c r="H1401" s="1"/>
  <c r="D1401"/>
  <c r="B1402"/>
  <c r="G1402" s="1"/>
  <c r="C1402"/>
  <c r="D1402"/>
  <c r="B1403"/>
  <c r="G1403" s="1"/>
  <c r="C1403"/>
  <c r="H1403" s="1"/>
  <c r="D1403"/>
  <c r="B1404"/>
  <c r="B1405"/>
  <c r="G1405" s="1"/>
  <c r="C1405"/>
  <c r="D1405"/>
  <c r="B1406"/>
  <c r="G1406" s="1"/>
  <c r="C1406"/>
  <c r="D1406"/>
  <c r="B1407"/>
  <c r="G1407" s="1"/>
  <c r="C1407"/>
  <c r="D1407"/>
  <c r="B1408"/>
  <c r="C1408"/>
  <c r="D1408"/>
  <c r="B1409"/>
  <c r="G1409" s="1"/>
  <c r="C1409"/>
  <c r="D1409"/>
  <c r="B1410"/>
  <c r="G1410" s="1"/>
  <c r="C1410"/>
  <c r="D1410"/>
  <c r="B1411"/>
  <c r="B1412"/>
  <c r="B1413"/>
  <c r="G1413" s="1"/>
  <c r="C1413"/>
  <c r="D1413"/>
  <c r="B1414"/>
  <c r="G1414" s="1"/>
  <c r="C1414"/>
  <c r="D1414"/>
  <c r="H1414" s="1"/>
  <c r="B1415"/>
  <c r="G1415" s="1"/>
  <c r="C1415"/>
  <c r="D1415"/>
  <c r="H1415" s="1"/>
  <c r="B1416"/>
  <c r="G1416" s="1"/>
  <c r="C1416"/>
  <c r="D1416"/>
  <c r="H1416" s="1"/>
  <c r="B1417"/>
  <c r="G1417" s="1"/>
  <c r="C1417"/>
  <c r="D1417"/>
  <c r="B1418"/>
  <c r="G1418" s="1"/>
  <c r="C1418"/>
  <c r="D1418"/>
  <c r="H1418" s="1"/>
  <c r="B1419"/>
  <c r="G1419" s="1"/>
  <c r="C1419"/>
  <c r="D1419"/>
  <c r="H1419" s="1"/>
  <c r="B1420"/>
  <c r="G1420" s="1"/>
  <c r="C1420"/>
  <c r="D1420"/>
  <c r="H1420" s="1"/>
  <c r="B1421"/>
  <c r="G1421" s="1"/>
  <c r="C1421"/>
  <c r="D1421"/>
  <c r="B1422"/>
  <c r="G1422" s="1"/>
  <c r="C1422"/>
  <c r="D1422"/>
  <c r="H1422" s="1"/>
  <c r="B1423"/>
  <c r="B1424"/>
  <c r="B1425"/>
  <c r="B1426"/>
  <c r="B1427"/>
  <c r="G1427" s="1"/>
  <c r="I1427" s="1"/>
  <c r="C1427"/>
  <c r="D1427"/>
  <c r="H1427" s="1"/>
  <c r="B1428"/>
  <c r="G1428" s="1"/>
  <c r="C1428"/>
  <c r="D1428"/>
  <c r="B1429"/>
  <c r="G1429" s="1"/>
  <c r="C1429"/>
  <c r="D1429"/>
  <c r="H1429" s="1"/>
  <c r="B1430"/>
  <c r="G1430" s="1"/>
  <c r="C1430"/>
  <c r="D1430"/>
  <c r="H1430" s="1"/>
  <c r="B1431"/>
  <c r="G1431" s="1"/>
  <c r="I1431" s="1"/>
  <c r="C1431"/>
  <c r="D1431"/>
  <c r="B1432"/>
  <c r="G1432" s="1"/>
  <c r="I1432" s="1"/>
  <c r="C1432"/>
  <c r="D1432"/>
  <c r="H1432" s="1"/>
  <c r="B1433"/>
  <c r="B1434"/>
  <c r="G1434" s="1"/>
  <c r="C1434"/>
  <c r="H1434" s="1"/>
  <c r="D1434"/>
  <c r="B1435"/>
  <c r="G1435" s="1"/>
  <c r="I1435" s="1"/>
  <c r="C1435"/>
  <c r="D1435"/>
  <c r="B1436"/>
  <c r="G1436" s="1"/>
  <c r="I1436" s="1"/>
  <c r="C1436"/>
  <c r="H1436" s="1"/>
  <c r="D1436"/>
  <c r="B1437"/>
  <c r="G1437" s="1"/>
  <c r="I1437" s="1"/>
  <c r="C1437"/>
  <c r="H1437" s="1"/>
  <c r="D1437"/>
  <c r="B1438"/>
  <c r="G1438" s="1"/>
  <c r="C1438"/>
  <c r="H1438" s="1"/>
  <c r="D1438"/>
  <c r="B1439"/>
  <c r="G1439" s="1"/>
  <c r="I1439" s="1"/>
  <c r="C1439"/>
  <c r="D1439"/>
  <c r="B1440"/>
  <c r="G1440" s="1"/>
  <c r="I1440" s="1"/>
  <c r="C1440"/>
  <c r="H1440" s="1"/>
  <c r="D1440"/>
  <c r="B1441"/>
  <c r="B1442"/>
  <c r="B1443"/>
  <c r="C1443"/>
  <c r="D1443"/>
  <c r="G1443"/>
  <c r="B1444"/>
  <c r="C1444"/>
  <c r="G1444" s="1"/>
  <c r="I1444" s="1"/>
  <c r="D1444"/>
  <c r="B1445"/>
  <c r="C1445"/>
  <c r="D1445"/>
  <c r="B1446"/>
  <c r="C1446"/>
  <c r="D1446"/>
  <c r="B1447"/>
  <c r="C1447"/>
  <c r="G1447" s="1"/>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G1467" s="1"/>
  <c r="D1467"/>
  <c r="B1468"/>
  <c r="C1468"/>
  <c r="B1469"/>
  <c r="B1470"/>
  <c r="C1470"/>
  <c r="G1470" s="1"/>
  <c r="B1471"/>
  <c r="B1472"/>
  <c r="C1472"/>
  <c r="H1472" s="1"/>
  <c r="B1473"/>
  <c r="C1473"/>
  <c r="G1473" s="1"/>
  <c r="B1474"/>
  <c r="C1474"/>
  <c r="G1474" s="1"/>
  <c r="B1475"/>
  <c r="C1475"/>
  <c r="H1475" s="1"/>
  <c r="B1476"/>
  <c r="C1476"/>
  <c r="H1476" s="1"/>
  <c r="B1477"/>
  <c r="G1477" s="1"/>
  <c r="C1477"/>
  <c r="H1477" s="1"/>
  <c r="B1478"/>
  <c r="C1478"/>
  <c r="G1478" s="1"/>
  <c r="B1479"/>
  <c r="C1479"/>
  <c r="H1479" s="1"/>
  <c r="B1480"/>
  <c r="B1481"/>
  <c r="G1481" s="1"/>
  <c r="C1481"/>
  <c r="H1481" s="1"/>
  <c r="B1482"/>
  <c r="C1482"/>
  <c r="G1482" s="1"/>
  <c r="B1483"/>
  <c r="G1483" s="1"/>
  <c r="C1483"/>
  <c r="B1484"/>
  <c r="C1484"/>
  <c r="H1484" s="1"/>
  <c r="B1485"/>
  <c r="G1485" s="1"/>
  <c r="C1485"/>
  <c r="B1486"/>
  <c r="B1487"/>
  <c r="G1487" s="1"/>
  <c r="C1487"/>
  <c r="B1488"/>
  <c r="B1489"/>
  <c r="C1489"/>
  <c r="B1490"/>
  <c r="C1490"/>
  <c r="G1490" s="1"/>
  <c r="B1491"/>
  <c r="C1491"/>
  <c r="H1491" s="1"/>
  <c r="B1492"/>
  <c r="C1492"/>
  <c r="H1492" s="1"/>
  <c r="B1493"/>
  <c r="C1493"/>
  <c r="G1493"/>
  <c r="B1494"/>
  <c r="C1494"/>
  <c r="B1495"/>
  <c r="C1495"/>
  <c r="B1496"/>
  <c r="C1496"/>
  <c r="H1496" s="1"/>
  <c r="B1497"/>
  <c r="B1498"/>
  <c r="C1498"/>
  <c r="B1499"/>
  <c r="C1499"/>
  <c r="B1500"/>
  <c r="G1500" s="1"/>
  <c r="C1500"/>
  <c r="H1500" s="1"/>
  <c r="B1501"/>
  <c r="C1501"/>
  <c r="H1501" s="1"/>
  <c r="G1501"/>
  <c r="B1502"/>
  <c r="C1502"/>
  <c r="G1502" s="1"/>
  <c r="B1503"/>
  <c r="B1504"/>
  <c r="B1505"/>
  <c r="B1506"/>
  <c r="C1506"/>
  <c r="G1506" s="1"/>
  <c r="B1507"/>
  <c r="G1507" s="1"/>
  <c r="C1507"/>
  <c r="B1508"/>
  <c r="C1508"/>
  <c r="H1508" s="1"/>
  <c r="B1509"/>
  <c r="C1509"/>
  <c r="H1509" s="1"/>
  <c r="B1510"/>
  <c r="B1511"/>
  <c r="B1512"/>
  <c r="C1512"/>
  <c r="H1512" s="1"/>
  <c r="B1513"/>
  <c r="G1513" s="1"/>
  <c r="C1513"/>
  <c r="H1513" s="1"/>
  <c r="B1514"/>
  <c r="C1514"/>
  <c r="G1514" s="1"/>
  <c r="B1515"/>
  <c r="G1515" s="1"/>
  <c r="C1515"/>
  <c r="B1516"/>
  <c r="B1517"/>
  <c r="C1517"/>
  <c r="H1517" s="1"/>
  <c r="B1518"/>
  <c r="C1518"/>
  <c r="G1518" s="1"/>
  <c r="B1519"/>
  <c r="G1519" s="1"/>
  <c r="C1519"/>
  <c r="B1520"/>
  <c r="C1520"/>
  <c r="H1520" s="1"/>
  <c r="B1521"/>
  <c r="B1522"/>
  <c r="C1522"/>
  <c r="G1522" s="1"/>
  <c r="B1523"/>
  <c r="C1523"/>
  <c r="H1523" s="1"/>
  <c r="B1524"/>
  <c r="C1524"/>
  <c r="H1524" s="1"/>
  <c r="B1525"/>
  <c r="G1525" s="1"/>
  <c r="C1525"/>
  <c r="H1525" s="1"/>
  <c r="B1526"/>
  <c r="B1527"/>
  <c r="C1527"/>
  <c r="H1527" s="1"/>
  <c r="B1528"/>
  <c r="C1528"/>
  <c r="H1528" s="1"/>
  <c r="B1529"/>
  <c r="G1529" s="1"/>
  <c r="C1529"/>
  <c r="B1530"/>
  <c r="C1530"/>
  <c r="G1530" s="1"/>
  <c r="B1531"/>
  <c r="B1532"/>
  <c r="C1532"/>
  <c r="H1532" s="1"/>
  <c r="B1533"/>
  <c r="G1533" s="1"/>
  <c r="C1533"/>
  <c r="H1533" s="1"/>
  <c r="B1534"/>
  <c r="C1534"/>
  <c r="G1534" s="1"/>
  <c r="B1535"/>
  <c r="G1535" s="1"/>
  <c r="C1535"/>
  <c r="B1536"/>
  <c r="B1537"/>
  <c r="G1537" s="1"/>
  <c r="C1537"/>
  <c r="H1537" s="1"/>
  <c r="B1538"/>
  <c r="C1538"/>
  <c r="G1538" s="1"/>
  <c r="B1539"/>
  <c r="G1539" s="1"/>
  <c r="C1539"/>
  <c r="B1540"/>
  <c r="C1540"/>
  <c r="H1540" s="1"/>
  <c r="B1541"/>
  <c r="B1542"/>
  <c r="C1542"/>
  <c r="G1542" s="1"/>
  <c r="B1543"/>
  <c r="C1543"/>
  <c r="H1543" s="1"/>
  <c r="B1544"/>
  <c r="C1544"/>
  <c r="H1544" s="1"/>
  <c r="B1545"/>
  <c r="G1545" s="1"/>
  <c r="C1545"/>
  <c r="H1545" s="1"/>
  <c r="B1546"/>
  <c r="B1547"/>
  <c r="C1547"/>
  <c r="H1547" s="1"/>
  <c r="B1548"/>
  <c r="C1548"/>
  <c r="H1548" s="1"/>
  <c r="B1549"/>
  <c r="G1549" s="1"/>
  <c r="C1549"/>
  <c r="B1550"/>
  <c r="C1550"/>
  <c r="G1550" s="1"/>
  <c r="B1551"/>
  <c r="B1552"/>
  <c r="C1552"/>
  <c r="H1552" s="1"/>
  <c r="B1553"/>
  <c r="G1553" s="1"/>
  <c r="C1553"/>
  <c r="H1553" s="1"/>
  <c r="B1554"/>
  <c r="C1554"/>
  <c r="G1554" s="1"/>
  <c r="B1555"/>
  <c r="G1555" s="1"/>
  <c r="C1555"/>
  <c r="B1556"/>
  <c r="C1556"/>
  <c r="H1556" s="1"/>
  <c r="B1557"/>
  <c r="B1558"/>
  <c r="C1558"/>
  <c r="G1558" s="1"/>
  <c r="B1559"/>
  <c r="C1559"/>
  <c r="H1559" s="1"/>
  <c r="B1560"/>
  <c r="C1560"/>
  <c r="H1560" s="1"/>
  <c r="B1561"/>
  <c r="G1561" s="1"/>
  <c r="C1561"/>
  <c r="Q3" i="3"/>
  <c r="H1561" i="37"/>
  <c r="H1555"/>
  <c r="H1549"/>
  <c r="H1539"/>
  <c r="H1535"/>
  <c r="H1529"/>
  <c r="H1519"/>
  <c r="H1515"/>
  <c r="H1507"/>
  <c r="H1499"/>
  <c r="H1495"/>
  <c r="H1493"/>
  <c r="H1489"/>
  <c r="H1487"/>
  <c r="H1485"/>
  <c r="H1483"/>
  <c r="H1473"/>
  <c r="H1465"/>
  <c r="H1445"/>
  <c r="H1444"/>
  <c r="H1443"/>
  <c r="H1439"/>
  <c r="H1435"/>
  <c r="H1431"/>
  <c r="H1428"/>
  <c r="H1421"/>
  <c r="H1417"/>
  <c r="H1413"/>
  <c r="H1410"/>
  <c r="H1409"/>
  <c r="H1408"/>
  <c r="H1407"/>
  <c r="H1406"/>
  <c r="H1405"/>
  <c r="H1402"/>
  <c r="H1395"/>
  <c r="H1394"/>
  <c r="H1393"/>
  <c r="H1392"/>
  <c r="H1391"/>
  <c r="H1390"/>
  <c r="H1386"/>
  <c r="H1382"/>
  <c r="H1380"/>
  <c r="H1379"/>
  <c r="H1378"/>
  <c r="H1377"/>
  <c r="H1375"/>
  <c r="H1374"/>
  <c r="H1373"/>
  <c r="H1369"/>
  <c r="H1365"/>
  <c r="H1362"/>
  <c r="H1361"/>
  <c r="H1358"/>
  <c r="H1356"/>
  <c r="H1355"/>
  <c r="H1354"/>
  <c r="H1353"/>
  <c r="H1352"/>
  <c r="H1351"/>
  <c r="H1350"/>
  <c r="H1349"/>
  <c r="H1347"/>
  <c r="H1346"/>
  <c r="H1341"/>
  <c r="H1339"/>
  <c r="H1337"/>
  <c r="H1334"/>
  <c r="H1333"/>
  <c r="H1331"/>
  <c r="H1329"/>
  <c r="H1328"/>
  <c r="H1327"/>
  <c r="H1324"/>
  <c r="H1323"/>
  <c r="H1322"/>
  <c r="H1319"/>
  <c r="H1316"/>
  <c r="H1315"/>
  <c r="H1314"/>
  <c r="H1313"/>
  <c r="H1312"/>
  <c r="H1311"/>
  <c r="H1308"/>
  <c r="H1307"/>
  <c r="H1306"/>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198"/>
  <c r="H1197"/>
  <c r="H1195"/>
  <c r="H1194"/>
  <c r="H1193"/>
  <c r="H1191"/>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6"/>
  <c r="H1035"/>
  <c r="H1033"/>
  <c r="H1032"/>
  <c r="H1031"/>
  <c r="H1030"/>
  <c r="H1029"/>
  <c r="H1028"/>
  <c r="H1026"/>
  <c r="H1025"/>
  <c r="H1024"/>
  <c r="H1022"/>
  <c r="H1021"/>
  <c r="H1020"/>
  <c r="H1019"/>
  <c r="H1018"/>
  <c r="H1017"/>
  <c r="H1015"/>
  <c r="H1014"/>
  <c r="H1013"/>
  <c r="H1010"/>
  <c r="H1009"/>
  <c r="H1008"/>
  <c r="H1005"/>
  <c r="H1004"/>
  <c r="H1003"/>
  <c r="H1002"/>
  <c r="H1001"/>
  <c r="H999"/>
  <c r="H998"/>
  <c r="H997"/>
  <c r="H995"/>
  <c r="H994"/>
  <c r="H993"/>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0"/>
  <c r="H159"/>
  <c r="H158"/>
  <c r="H156"/>
  <c r="H155"/>
  <c r="H154"/>
  <c r="H153"/>
  <c r="H148"/>
  <c r="H147"/>
  <c r="H146"/>
  <c r="H145"/>
  <c r="H144"/>
  <c r="H143"/>
  <c r="H142"/>
  <c r="H141"/>
  <c r="H140"/>
  <c r="H139"/>
  <c r="H136"/>
  <c r="H135"/>
  <c r="H134"/>
  <c r="H133"/>
  <c r="H130"/>
  <c r="H129"/>
  <c r="H127"/>
  <c r="H126"/>
  <c r="H123"/>
  <c r="H122"/>
  <c r="H121"/>
  <c r="H119"/>
  <c r="H118"/>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6"/>
  <c r="H65"/>
  <c r="H63"/>
  <c r="H62"/>
  <c r="H60"/>
  <c r="H59"/>
  <c r="H57"/>
  <c r="H56"/>
  <c r="H54"/>
  <c r="H53"/>
  <c r="H52"/>
  <c r="H51"/>
  <c r="H49"/>
  <c r="H48"/>
  <c r="H45"/>
  <c r="H44"/>
  <c r="H43"/>
  <c r="H42"/>
  <c r="H39"/>
  <c r="H38"/>
  <c r="H37"/>
  <c r="H35"/>
  <c r="H34"/>
  <c r="H32"/>
  <c r="H31"/>
  <c r="H3" i="3"/>
  <c r="I14" s="1"/>
  <c r="L3"/>
  <c r="P3"/>
  <c r="H5" s="1"/>
  <c r="G5"/>
  <c r="E5" s="1"/>
  <c r="B5" s="1"/>
  <c r="G7"/>
  <c r="H7"/>
  <c r="U6"/>
  <c r="J7" s="1"/>
  <c r="H5" i="37"/>
  <c r="H6"/>
  <c r="H7"/>
  <c r="H8"/>
  <c r="H9"/>
  <c r="H10"/>
  <c r="H11"/>
  <c r="H12"/>
  <c r="H14"/>
  <c r="H15"/>
  <c r="H16"/>
  <c r="H17"/>
  <c r="H18"/>
  <c r="H20"/>
  <c r="H21"/>
  <c r="H22"/>
  <c r="H23"/>
  <c r="H24"/>
  <c r="H26"/>
  <c r="H27"/>
  <c r="H28"/>
  <c r="H29"/>
  <c r="H30"/>
  <c r="G30" i="3"/>
  <c r="H30"/>
  <c r="G25"/>
  <c r="E25" s="1"/>
  <c r="B25" s="1"/>
  <c r="G26"/>
  <c r="E26" s="1"/>
  <c r="B26" s="1"/>
  <c r="G27"/>
  <c r="H27"/>
  <c r="G28"/>
  <c r="H28"/>
  <c r="E28"/>
  <c r="G29"/>
  <c r="E29" s="1"/>
  <c r="B29" s="1"/>
  <c r="H29"/>
  <c r="G31"/>
  <c r="H31"/>
  <c r="G32"/>
  <c r="H32"/>
  <c r="G33"/>
  <c r="H33"/>
  <c r="G34"/>
  <c r="H34"/>
  <c r="G35"/>
  <c r="H35"/>
  <c r="G36"/>
  <c r="H36"/>
  <c r="G37"/>
  <c r="H37"/>
  <c r="E37"/>
  <c r="B37" s="1"/>
  <c r="G38"/>
  <c r="H38"/>
  <c r="E38"/>
  <c r="G39"/>
  <c r="H39"/>
  <c r="G40"/>
  <c r="H40"/>
  <c r="G41"/>
  <c r="H41"/>
  <c r="G42"/>
  <c r="H42"/>
  <c r="G43"/>
  <c r="H43"/>
  <c r="G44"/>
  <c r="H44"/>
  <c r="G45"/>
  <c r="E45" s="1"/>
  <c r="B45" s="1"/>
  <c r="H45"/>
  <c r="G46"/>
  <c r="H46"/>
  <c r="E46" s="1"/>
  <c r="B46" s="1"/>
  <c r="G47"/>
  <c r="E47" s="1"/>
  <c r="H47"/>
  <c r="G48"/>
  <c r="H48"/>
  <c r="G49"/>
  <c r="E49" s="1"/>
  <c r="B49" s="1"/>
  <c r="H49"/>
  <c r="G50"/>
  <c r="E50" s="1"/>
  <c r="B50" s="1"/>
  <c r="H50"/>
  <c r="G51"/>
  <c r="H51"/>
  <c r="G52"/>
  <c r="H52"/>
  <c r="G53"/>
  <c r="H53"/>
  <c r="E53"/>
  <c r="B53" s="1"/>
  <c r="G54"/>
  <c r="H54"/>
  <c r="E54"/>
  <c r="G55"/>
  <c r="E55" s="1"/>
  <c r="H55"/>
  <c r="G56"/>
  <c r="H56"/>
  <c r="G57"/>
  <c r="E57" s="1"/>
  <c r="B57" s="1"/>
  <c r="H57"/>
  <c r="G58"/>
  <c r="E58" s="1"/>
  <c r="B58" s="1"/>
  <c r="H58"/>
  <c r="G59"/>
  <c r="H59"/>
  <c r="G60"/>
  <c r="H60"/>
  <c r="G61"/>
  <c r="H61"/>
  <c r="E61"/>
  <c r="B61" s="1"/>
  <c r="G62"/>
  <c r="H62"/>
  <c r="E62"/>
  <c r="G63"/>
  <c r="E63" s="1"/>
  <c r="H63"/>
  <c r="G64"/>
  <c r="H64"/>
  <c r="G65"/>
  <c r="E65" s="1"/>
  <c r="B65" s="1"/>
  <c r="H65"/>
  <c r="G66"/>
  <c r="E66" s="1"/>
  <c r="B66" s="1"/>
  <c r="H66"/>
  <c r="G67"/>
  <c r="H67"/>
  <c r="G68"/>
  <c r="H68"/>
  <c r="G69"/>
  <c r="H69"/>
  <c r="E69"/>
  <c r="B69" s="1"/>
  <c r="G70"/>
  <c r="H70"/>
  <c r="E70"/>
  <c r="G71"/>
  <c r="E71" s="1"/>
  <c r="H71"/>
  <c r="G72"/>
  <c r="H72"/>
  <c r="G73"/>
  <c r="E73" s="1"/>
  <c r="B73" s="1"/>
  <c r="H73"/>
  <c r="G74"/>
  <c r="E74" s="1"/>
  <c r="B74" s="1"/>
  <c r="H74"/>
  <c r="G75"/>
  <c r="H75"/>
  <c r="G76"/>
  <c r="H76"/>
  <c r="G77"/>
  <c r="H77"/>
  <c r="E77"/>
  <c r="B77" s="1"/>
  <c r="G78"/>
  <c r="H78"/>
  <c r="E78"/>
  <c r="G79"/>
  <c r="E79" s="1"/>
  <c r="H79"/>
  <c r="G80"/>
  <c r="H80"/>
  <c r="G81"/>
  <c r="E81" s="1"/>
  <c r="B81" s="1"/>
  <c r="H81"/>
  <c r="G82"/>
  <c r="E82" s="1"/>
  <c r="B82" s="1"/>
  <c r="H82"/>
  <c r="G83"/>
  <c r="H83"/>
  <c r="G84"/>
  <c r="H84"/>
  <c r="G85"/>
  <c r="H85"/>
  <c r="E85"/>
  <c r="B85" s="1"/>
  <c r="G86"/>
  <c r="H86"/>
  <c r="E86"/>
  <c r="G87"/>
  <c r="E87" s="1"/>
  <c r="H87"/>
  <c r="G88"/>
  <c r="H88"/>
  <c r="G89"/>
  <c r="E89" s="1"/>
  <c r="B89" s="1"/>
  <c r="H89"/>
  <c r="G90"/>
  <c r="E90" s="1"/>
  <c r="B90" s="1"/>
  <c r="H90"/>
  <c r="G91"/>
  <c r="H91"/>
  <c r="G92"/>
  <c r="H92"/>
  <c r="G93"/>
  <c r="H93"/>
  <c r="E93"/>
  <c r="B93" s="1"/>
  <c r="G94"/>
  <c r="H94"/>
  <c r="E94"/>
  <c r="G95"/>
  <c r="E95" s="1"/>
  <c r="H95"/>
  <c r="G96"/>
  <c r="H96"/>
  <c r="G97"/>
  <c r="E97" s="1"/>
  <c r="B97" s="1"/>
  <c r="H97"/>
  <c r="G98"/>
  <c r="E98" s="1"/>
  <c r="B98" s="1"/>
  <c r="H98"/>
  <c r="G99"/>
  <c r="H99"/>
  <c r="G100"/>
  <c r="H100"/>
  <c r="G101"/>
  <c r="H101"/>
  <c r="E101"/>
  <c r="B101" s="1"/>
  <c r="G102"/>
  <c r="H102"/>
  <c r="E102"/>
  <c r="G103"/>
  <c r="E103" s="1"/>
  <c r="H103"/>
  <c r="G104"/>
  <c r="H104"/>
  <c r="G105"/>
  <c r="E105" s="1"/>
  <c r="B105" s="1"/>
  <c r="H105"/>
  <c r="G106"/>
  <c r="E106" s="1"/>
  <c r="B106" s="1"/>
  <c r="H106"/>
  <c r="G107"/>
  <c r="H107"/>
  <c r="G108"/>
  <c r="H108"/>
  <c r="G109"/>
  <c r="H109"/>
  <c r="E109"/>
  <c r="B109" s="1"/>
  <c r="G110"/>
  <c r="H110"/>
  <c r="E110"/>
  <c r="G111"/>
  <c r="E111" s="1"/>
  <c r="B111" s="1"/>
  <c r="H111"/>
  <c r="G112"/>
  <c r="H112"/>
  <c r="G113"/>
  <c r="E113" s="1"/>
  <c r="B113" s="1"/>
  <c r="H113"/>
  <c r="G114"/>
  <c r="E114" s="1"/>
  <c r="B114" s="1"/>
  <c r="H114"/>
  <c r="G115"/>
  <c r="H115"/>
  <c r="G116"/>
  <c r="H116"/>
  <c r="G117"/>
  <c r="H117"/>
  <c r="E117"/>
  <c r="B117" s="1"/>
  <c r="G118"/>
  <c r="H118"/>
  <c r="E118"/>
  <c r="G119"/>
  <c r="E119" s="1"/>
  <c r="H119"/>
  <c r="G120"/>
  <c r="H120"/>
  <c r="G121"/>
  <c r="E121" s="1"/>
  <c r="B121" s="1"/>
  <c r="H121"/>
  <c r="G122"/>
  <c r="E122" s="1"/>
  <c r="B122" s="1"/>
  <c r="H122"/>
  <c r="G123"/>
  <c r="H123"/>
  <c r="G124"/>
  <c r="H124"/>
  <c r="G125"/>
  <c r="H125"/>
  <c r="E125"/>
  <c r="B125" s="1"/>
  <c r="G126"/>
  <c r="H126"/>
  <c r="E126"/>
  <c r="G127"/>
  <c r="E127" s="1"/>
  <c r="B127" s="1"/>
  <c r="H127"/>
  <c r="G128"/>
  <c r="H128"/>
  <c r="G129"/>
  <c r="E129" s="1"/>
  <c r="B129" s="1"/>
  <c r="H129"/>
  <c r="G130"/>
  <c r="E130" s="1"/>
  <c r="B130" s="1"/>
  <c r="H130"/>
  <c r="G131"/>
  <c r="H131"/>
  <c r="G132"/>
  <c r="H132"/>
  <c r="G133"/>
  <c r="H133"/>
  <c r="E133"/>
  <c r="B133" s="1"/>
  <c r="G134"/>
  <c r="H134"/>
  <c r="E134"/>
  <c r="G135"/>
  <c r="E135" s="1"/>
  <c r="H135"/>
  <c r="G136"/>
  <c r="H136"/>
  <c r="G137"/>
  <c r="E137" s="1"/>
  <c r="B137" s="1"/>
  <c r="H137"/>
  <c r="G138"/>
  <c r="E138" s="1"/>
  <c r="B138" s="1"/>
  <c r="H138"/>
  <c r="G140"/>
  <c r="H140"/>
  <c r="G141"/>
  <c r="E141" s="1"/>
  <c r="B141" s="1"/>
  <c r="H141"/>
  <c r="G142"/>
  <c r="E142" s="1"/>
  <c r="B142" s="1"/>
  <c r="H142"/>
  <c r="G143"/>
  <c r="H143"/>
  <c r="G144"/>
  <c r="E144" s="1"/>
  <c r="B144" s="1"/>
  <c r="H144"/>
  <c r="G145"/>
  <c r="H145"/>
  <c r="E145"/>
  <c r="B145" s="1"/>
  <c r="G146"/>
  <c r="H146"/>
  <c r="E146"/>
  <c r="G147"/>
  <c r="E147" s="1"/>
  <c r="B147" s="1"/>
  <c r="H147"/>
  <c r="G148"/>
  <c r="H148"/>
  <c r="G149"/>
  <c r="E149" s="1"/>
  <c r="B149" s="1"/>
  <c r="H149"/>
  <c r="G150"/>
  <c r="E150" s="1"/>
  <c r="B150" s="1"/>
  <c r="H150"/>
  <c r="G151"/>
  <c r="H151"/>
  <c r="G152"/>
  <c r="E152" s="1"/>
  <c r="B152" s="1"/>
  <c r="H152"/>
  <c r="G153"/>
  <c r="H153"/>
  <c r="E153"/>
  <c r="B153" s="1"/>
  <c r="G154"/>
  <c r="H154"/>
  <c r="E154"/>
  <c r="G155"/>
  <c r="E155" s="1"/>
  <c r="B155" s="1"/>
  <c r="H155"/>
  <c r="G156"/>
  <c r="H156"/>
  <c r="T158"/>
  <c r="G162"/>
  <c r="E162" s="1"/>
  <c r="B162" s="1"/>
  <c r="G164"/>
  <c r="E164" s="1"/>
  <c r="G166"/>
  <c r="E166" s="1"/>
  <c r="B166" s="1"/>
  <c r="G212"/>
  <c r="H212"/>
  <c r="G260"/>
  <c r="E260" s="1"/>
  <c r="H260"/>
  <c r="G263"/>
  <c r="H263"/>
  <c r="G264"/>
  <c r="H264"/>
  <c r="G265"/>
  <c r="E265" s="1"/>
  <c r="B265" s="1"/>
  <c r="H265"/>
  <c r="G268"/>
  <c r="H268"/>
  <c r="E268"/>
  <c r="G269"/>
  <c r="H269"/>
  <c r="E269"/>
  <c r="G270"/>
  <c r="E270" s="1"/>
  <c r="H270"/>
  <c r="G271"/>
  <c r="H271"/>
  <c r="G272"/>
  <c r="E272" s="1"/>
  <c r="B272" s="1"/>
  <c r="H272"/>
  <c r="G273"/>
  <c r="E273" s="1"/>
  <c r="B273" s="1"/>
  <c r="H273"/>
  <c r="G274"/>
  <c r="H274"/>
  <c r="G275"/>
  <c r="E275" s="1"/>
  <c r="B275" s="1"/>
  <c r="H275"/>
  <c r="G276"/>
  <c r="H276"/>
  <c r="E276"/>
  <c r="G277"/>
  <c r="H277"/>
  <c r="E277"/>
  <c r="G278"/>
  <c r="E278" s="1"/>
  <c r="G279"/>
  <c r="H279"/>
  <c r="E279"/>
  <c r="G280"/>
  <c r="E280" s="1"/>
  <c r="B280" s="1"/>
  <c r="H280"/>
  <c r="G283"/>
  <c r="E283" s="1"/>
  <c r="B283" s="1"/>
  <c r="H283"/>
  <c r="G285"/>
  <c r="H285"/>
  <c r="L27" i="37"/>
  <c r="K27"/>
  <c r="L26"/>
  <c r="K26"/>
  <c r="L25"/>
  <c r="K25"/>
  <c r="L24"/>
  <c r="K24"/>
  <c r="L23"/>
  <c r="K23"/>
  <c r="L22"/>
  <c r="K22"/>
  <c r="L21"/>
  <c r="K21"/>
  <c r="H2" i="42"/>
  <c r="K20" i="37" s="1"/>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1"/>
  <c r="F290"/>
  <c r="F289"/>
  <c r="F287"/>
  <c r="F286"/>
  <c r="F285"/>
  <c r="F284"/>
  <c r="F283"/>
  <c r="F282"/>
  <c r="F281"/>
  <c r="F280"/>
  <c r="F279"/>
  <c r="B279" s="1"/>
  <c r="F278"/>
  <c r="F277"/>
  <c r="B277"/>
  <c r="F276"/>
  <c r="F275"/>
  <c r="F274"/>
  <c r="F273"/>
  <c r="F272"/>
  <c r="F271"/>
  <c r="F270"/>
  <c r="F269"/>
  <c r="B269" s="1"/>
  <c r="F268"/>
  <c r="F267"/>
  <c r="F266"/>
  <c r="F261" s="1"/>
  <c r="F265"/>
  <c r="F264"/>
  <c r="F263"/>
  <c r="F262"/>
  <c r="L260"/>
  <c r="F260" s="1"/>
  <c r="L258"/>
  <c r="F258" s="1"/>
  <c r="B258" s="1"/>
  <c r="M258"/>
  <c r="L257"/>
  <c r="M257"/>
  <c r="L256"/>
  <c r="M256"/>
  <c r="L255"/>
  <c r="F255" s="1"/>
  <c r="B255" s="1"/>
  <c r="M255"/>
  <c r="L254"/>
  <c r="M254"/>
  <c r="F254"/>
  <c r="B254" s="1"/>
  <c r="L253"/>
  <c r="M253"/>
  <c r="L252"/>
  <c r="M252"/>
  <c r="L251"/>
  <c r="M251"/>
  <c r="F251" s="1"/>
  <c r="B251" s="1"/>
  <c r="L250"/>
  <c r="F250" s="1"/>
  <c r="B250" s="1"/>
  <c r="M250"/>
  <c r="L249"/>
  <c r="M249"/>
  <c r="L248"/>
  <c r="M248"/>
  <c r="L247"/>
  <c r="F247" s="1"/>
  <c r="B247" s="1"/>
  <c r="M247"/>
  <c r="L246"/>
  <c r="M246"/>
  <c r="F246"/>
  <c r="B246" s="1"/>
  <c r="L245"/>
  <c r="M245"/>
  <c r="L244"/>
  <c r="M244"/>
  <c r="L243"/>
  <c r="M243"/>
  <c r="F243" s="1"/>
  <c r="B243" s="1"/>
  <c r="L242"/>
  <c r="F242" s="1"/>
  <c r="B242" s="1"/>
  <c r="M242"/>
  <c r="L241"/>
  <c r="M241"/>
  <c r="L240"/>
  <c r="M240"/>
  <c r="L239"/>
  <c r="F239" s="1"/>
  <c r="B239" s="1"/>
  <c r="M239"/>
  <c r="L238"/>
  <c r="M238"/>
  <c r="F238"/>
  <c r="B238" s="1"/>
  <c r="L237"/>
  <c r="M237"/>
  <c r="L236"/>
  <c r="M236"/>
  <c r="L235"/>
  <c r="M235"/>
  <c r="F235" s="1"/>
  <c r="B235" s="1"/>
  <c r="L234"/>
  <c r="F234" s="1"/>
  <c r="B234" s="1"/>
  <c r="M234"/>
  <c r="L233"/>
  <c r="M233"/>
  <c r="L232"/>
  <c r="M232"/>
  <c r="L231"/>
  <c r="F231" s="1"/>
  <c r="B231" s="1"/>
  <c r="M231"/>
  <c r="L230"/>
  <c r="M230"/>
  <c r="F230"/>
  <c r="B230" s="1"/>
  <c r="L229"/>
  <c r="M229"/>
  <c r="L228"/>
  <c r="M228"/>
  <c r="L227"/>
  <c r="M227"/>
  <c r="F227" s="1"/>
  <c r="B227" s="1"/>
  <c r="L226"/>
  <c r="F226" s="1"/>
  <c r="B226" s="1"/>
  <c r="M226"/>
  <c r="L225"/>
  <c r="M225"/>
  <c r="L224"/>
  <c r="M224"/>
  <c r="L223"/>
  <c r="F223" s="1"/>
  <c r="B223" s="1"/>
  <c r="M223"/>
  <c r="L222"/>
  <c r="M222"/>
  <c r="F222"/>
  <c r="B222" s="1"/>
  <c r="L221"/>
  <c r="M221"/>
  <c r="L220"/>
  <c r="M220"/>
  <c r="L219"/>
  <c r="M219"/>
  <c r="F219" s="1"/>
  <c r="B219" s="1"/>
  <c r="L218"/>
  <c r="F218" s="1"/>
  <c r="B218" s="1"/>
  <c r="M218"/>
  <c r="L217"/>
  <c r="M217"/>
  <c r="L216"/>
  <c r="M216"/>
  <c r="L215"/>
  <c r="F215" s="1"/>
  <c r="B215" s="1"/>
  <c r="M215"/>
  <c r="L214"/>
  <c r="M214"/>
  <c r="F214"/>
  <c r="B214" s="1"/>
  <c r="L213"/>
  <c r="M213"/>
  <c r="F212"/>
  <c r="F211"/>
  <c r="B211" s="1"/>
  <c r="L210"/>
  <c r="M210"/>
  <c r="F210" s="1"/>
  <c r="B210" s="1"/>
  <c r="L209"/>
  <c r="F209" s="1"/>
  <c r="B209" s="1"/>
  <c r="L208"/>
  <c r="F208"/>
  <c r="B208" s="1"/>
  <c r="L207"/>
  <c r="M207"/>
  <c r="L206"/>
  <c r="M206"/>
  <c r="L205"/>
  <c r="F205" s="1"/>
  <c r="B205" s="1"/>
  <c r="M205"/>
  <c r="L204"/>
  <c r="M204"/>
  <c r="L203"/>
  <c r="M203"/>
  <c r="L202"/>
  <c r="M202"/>
  <c r="L201"/>
  <c r="M201"/>
  <c r="L200"/>
  <c r="F200" s="1"/>
  <c r="B200" s="1"/>
  <c r="M200"/>
  <c r="L199"/>
  <c r="M199"/>
  <c r="B164"/>
  <c r="B154"/>
  <c r="B146"/>
  <c r="B135"/>
  <c r="B134"/>
  <c r="B126"/>
  <c r="B119"/>
  <c r="B118"/>
  <c r="B110"/>
  <c r="B103"/>
  <c r="B102"/>
  <c r="B95"/>
  <c r="B94"/>
  <c r="B87"/>
  <c r="B86"/>
  <c r="B79"/>
  <c r="B78"/>
  <c r="B71"/>
  <c r="B70"/>
  <c r="B63"/>
  <c r="B62"/>
  <c r="B55"/>
  <c r="B54"/>
  <c r="B47"/>
  <c r="B38"/>
  <c r="B28"/>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F247" i="27"/>
  <c r="E24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F195" i="27"/>
  <c r="E195"/>
  <c r="D1160" i="37" s="1"/>
  <c r="F194" i="27"/>
  <c r="F193"/>
  <c r="F192"/>
  <c r="F191"/>
  <c r="F190"/>
  <c r="F189"/>
  <c r="D188"/>
  <c r="C1153" i="37" s="1"/>
  <c r="F188" i="27"/>
  <c r="E188"/>
  <c r="D1153"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H195"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D29"/>
  <c r="C19" i="37" s="1"/>
  <c r="D35" i="1"/>
  <c r="C25" i="37" s="1"/>
  <c r="D43" i="1"/>
  <c r="C33" i="37" s="1"/>
  <c r="D46" i="1"/>
  <c r="C36" i="37" s="1"/>
  <c r="D13" i="1"/>
  <c r="C3" i="37" s="1"/>
  <c r="D51" i="1"/>
  <c r="C41" i="37" s="1"/>
  <c r="H41"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147" i="1"/>
  <c r="C137"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2"/>
  <c r="F631"/>
  <c r="F630"/>
  <c r="F627"/>
  <c r="F626"/>
  <c r="F625"/>
  <c r="F624"/>
  <c r="F623"/>
  <c r="F622"/>
  <c r="F621"/>
  <c r="F620"/>
  <c r="F619"/>
  <c r="F618"/>
  <c r="F617"/>
  <c r="F616"/>
  <c r="F615"/>
  <c r="F614"/>
  <c r="F613"/>
  <c r="F612"/>
  <c r="F611"/>
  <c r="F610"/>
  <c r="F609"/>
  <c r="F608"/>
  <c r="F607"/>
  <c r="F605"/>
  <c r="F604"/>
  <c r="F603"/>
  <c r="F602"/>
  <c r="F601"/>
  <c r="F600"/>
  <c r="F599"/>
  <c r="F598"/>
  <c r="F597"/>
  <c r="F595"/>
  <c r="F594"/>
  <c r="F593"/>
  <c r="F592"/>
  <c r="F591"/>
  <c r="F590"/>
  <c r="F589"/>
  <c r="F588"/>
  <c r="F587"/>
  <c r="F586"/>
  <c r="F585"/>
  <c r="F584"/>
  <c r="F582"/>
  <c r="F581"/>
  <c r="F580"/>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5"/>
  <c r="F524"/>
  <c r="F523"/>
  <c r="F522"/>
  <c r="F521"/>
  <c r="F520"/>
  <c r="F517"/>
  <c r="F516"/>
  <c r="F515"/>
  <c r="F514"/>
  <c r="F513"/>
  <c r="F512"/>
  <c r="F511"/>
  <c r="F510"/>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F424"/>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4"/>
  <c r="F183"/>
  <c r="F182"/>
  <c r="F181"/>
  <c r="F180"/>
  <c r="F179"/>
  <c r="F178"/>
  <c r="F177"/>
  <c r="F176"/>
  <c r="F175"/>
  <c r="F174"/>
  <c r="F173"/>
  <c r="F170"/>
  <c r="F169"/>
  <c r="F168"/>
  <c r="F167"/>
  <c r="F166"/>
  <c r="F165"/>
  <c r="F164"/>
  <c r="F163"/>
  <c r="F162"/>
  <c r="F161"/>
  <c r="F158"/>
  <c r="F157"/>
  <c r="F156"/>
  <c r="F155"/>
  <c r="F154"/>
  <c r="F153"/>
  <c r="F152"/>
  <c r="F151"/>
  <c r="F150"/>
  <c r="F149"/>
  <c r="F148"/>
  <c r="F147"/>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6"/>
  <c r="F75"/>
  <c r="F73"/>
  <c r="F72"/>
  <c r="F71"/>
  <c r="F70"/>
  <c r="F69"/>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114"/>
  <c r="F43"/>
  <c r="F13"/>
  <c r="F29"/>
  <c r="F73"/>
  <c r="F97"/>
  <c r="G1517" i="37" l="1"/>
  <c r="G1509"/>
  <c r="G1559"/>
  <c r="K59" i="42"/>
  <c r="G1557" i="37"/>
  <c r="G1496"/>
  <c r="G1489"/>
  <c r="D30" i="30"/>
  <c r="C1486" i="37" s="1"/>
  <c r="G1486" s="1"/>
  <c r="G1479"/>
  <c r="G1472"/>
  <c r="I1428"/>
  <c r="G1408"/>
  <c r="G1399"/>
  <c r="H1399"/>
  <c r="E34" i="3"/>
  <c r="B34" s="1"/>
  <c r="G640" i="37"/>
  <c r="G641"/>
  <c r="F201" i="3"/>
  <c r="B201" s="1"/>
  <c r="G639" i="37"/>
  <c r="H638"/>
  <c r="G398"/>
  <c r="G285"/>
  <c r="G187"/>
  <c r="E42" i="3"/>
  <c r="B42" s="1"/>
  <c r="F185" i="1"/>
  <c r="G166" i="37"/>
  <c r="G165"/>
  <c r="G1262"/>
  <c r="G1216"/>
  <c r="E264" i="3"/>
  <c r="B264" s="1"/>
  <c r="G1214" i="37"/>
  <c r="G1209"/>
  <c r="G1141"/>
  <c r="G1126"/>
  <c r="G1125"/>
  <c r="G1026"/>
  <c r="G164"/>
  <c r="E41" i="3"/>
  <c r="B41" s="1"/>
  <c r="G163" i="37"/>
  <c r="F204" i="3"/>
  <c r="B204" s="1"/>
  <c r="G129" i="37"/>
  <c r="E39" i="3"/>
  <c r="B39" s="1"/>
  <c r="G117" i="37"/>
  <c r="G69"/>
  <c r="E33" i="3"/>
  <c r="B33" s="1"/>
  <c r="F68" i="1"/>
  <c r="G59" i="37"/>
  <c r="E31" i="3"/>
  <c r="B31" s="1"/>
  <c r="E30"/>
  <c r="B30" s="1"/>
  <c r="G685" i="37"/>
  <c r="G694"/>
  <c r="G692"/>
  <c r="G689"/>
  <c r="G688"/>
  <c r="G669"/>
  <c r="G668"/>
  <c r="G665"/>
  <c r="G660"/>
  <c r="G659"/>
  <c r="G654"/>
  <c r="G646"/>
  <c r="G644"/>
  <c r="G638"/>
  <c r="G351"/>
  <c r="D647" i="1"/>
  <c r="C635" i="37" s="1"/>
  <c r="G286"/>
  <c r="G209"/>
  <c r="G193"/>
  <c r="G191"/>
  <c r="G190"/>
  <c r="G189"/>
  <c r="G185"/>
  <c r="G184"/>
  <c r="G183"/>
  <c r="G181"/>
  <c r="G180"/>
  <c r="G179"/>
  <c r="G178"/>
  <c r="G177"/>
  <c r="G176"/>
  <c r="G174"/>
  <c r="G170"/>
  <c r="G169"/>
  <c r="H163"/>
  <c r="G160"/>
  <c r="G159"/>
  <c r="G134"/>
  <c r="G133"/>
  <c r="H117"/>
  <c r="G78"/>
  <c r="F77" i="1"/>
  <c r="F236" i="27"/>
  <c r="G1151" i="37"/>
  <c r="G1150"/>
  <c r="G1146"/>
  <c r="G1137"/>
  <c r="D151" i="27"/>
  <c r="F154"/>
  <c r="G1056" i="37"/>
  <c r="F76" i="27"/>
  <c r="G1043" i="37"/>
  <c r="D75" i="27"/>
  <c r="C1040" i="37" s="1"/>
  <c r="F58" i="27"/>
  <c r="G1011" i="37"/>
  <c r="G1007"/>
  <c r="D18" i="27"/>
  <c r="C983" i="37" s="1"/>
  <c r="G982"/>
  <c r="G981"/>
  <c r="G980"/>
  <c r="I7" i="3"/>
  <c r="F292"/>
  <c r="G6"/>
  <c r="L20" i="37"/>
  <c r="H173" i="3"/>
  <c r="I1429" i="37"/>
  <c r="I1438"/>
  <c r="I1434"/>
  <c r="I1430"/>
  <c r="F421" i="1"/>
  <c r="E141"/>
  <c r="D131" i="37" s="1"/>
  <c r="E257" i="1"/>
  <c r="D247" i="37" s="1"/>
  <c r="D134" i="1"/>
  <c r="D518"/>
  <c r="C506" i="37" s="1"/>
  <c r="G481"/>
  <c r="D223" i="1"/>
  <c r="D628"/>
  <c r="F51" i="27"/>
  <c r="D84"/>
  <c r="C1049" i="37" s="1"/>
  <c r="G1089"/>
  <c r="F131" i="27"/>
  <c r="E96" i="36"/>
  <c r="D1371" i="37" s="1"/>
  <c r="D96" i="36"/>
  <c r="E42"/>
  <c r="D1317" i="37" s="1"/>
  <c r="D42" i="36"/>
  <c r="E12"/>
  <c r="D12"/>
  <c r="C1287" i="37" s="1"/>
  <c r="F199" i="3"/>
  <c r="F202"/>
  <c r="B202" s="1"/>
  <c r="F207"/>
  <c r="B207" s="1"/>
  <c r="F217"/>
  <c r="B217" s="1"/>
  <c r="F220"/>
  <c r="B220" s="1"/>
  <c r="F225"/>
  <c r="B225" s="1"/>
  <c r="F228"/>
  <c r="B228" s="1"/>
  <c r="F233"/>
  <c r="B233" s="1"/>
  <c r="F236"/>
  <c r="B236" s="1"/>
  <c r="F241"/>
  <c r="B241" s="1"/>
  <c r="F244"/>
  <c r="B244" s="1"/>
  <c r="F249"/>
  <c r="B249" s="1"/>
  <c r="F252"/>
  <c r="B252" s="1"/>
  <c r="F257"/>
  <c r="B257" s="1"/>
  <c r="B278"/>
  <c r="B276"/>
  <c r="B270"/>
  <c r="B268"/>
  <c r="E354" i="1"/>
  <c r="D343" i="37" s="1"/>
  <c r="D116" i="1"/>
  <c r="C106" i="37" s="1"/>
  <c r="D85" i="1"/>
  <c r="C75" i="37" s="1"/>
  <c r="H76"/>
  <c r="G223"/>
  <c r="D204" i="1"/>
  <c r="C194" i="37" s="1"/>
  <c r="D160" i="1"/>
  <c r="D583"/>
  <c r="C571" i="37" s="1"/>
  <c r="E187" i="27"/>
  <c r="D1152" i="37" s="1"/>
  <c r="D203" i="27"/>
  <c r="E235"/>
  <c r="D1200" i="37" s="1"/>
  <c r="E45" i="33"/>
  <c r="D1457" i="37" s="1"/>
  <c r="H1389"/>
  <c r="H1357"/>
  <c r="H1467"/>
  <c r="G1552"/>
  <c r="G1548"/>
  <c r="G1544"/>
  <c r="G1512"/>
  <c r="G1498"/>
  <c r="G1494"/>
  <c r="G1491"/>
  <c r="G1476"/>
  <c r="G1369"/>
  <c r="G1365"/>
  <c r="H1363"/>
  <c r="G1362"/>
  <c r="H1359"/>
  <c r="G1358"/>
  <c r="G1341"/>
  <c r="G1337"/>
  <c r="H1335"/>
  <c r="G1334"/>
  <c r="G1328"/>
  <c r="G1313"/>
  <c r="G1301"/>
  <c r="G1297"/>
  <c r="G1294"/>
  <c r="G1285"/>
  <c r="G1281"/>
  <c r="G1277"/>
  <c r="G1273"/>
  <c r="G1269"/>
  <c r="G1265"/>
  <c r="G1261"/>
  <c r="G1257"/>
  <c r="G1253"/>
  <c r="G1249"/>
  <c r="G1245"/>
  <c r="G1241"/>
  <c r="G1237"/>
  <c r="G1233"/>
  <c r="G1229"/>
  <c r="G1225"/>
  <c r="G1221"/>
  <c r="G1194"/>
  <c r="G1190"/>
  <c r="G1164"/>
  <c r="G1133"/>
  <c r="G1129"/>
  <c r="G1111"/>
  <c r="G1107"/>
  <c r="G1075"/>
  <c r="G1071"/>
  <c r="G1067"/>
  <c r="G1063"/>
  <c r="G1059"/>
  <c r="G1054"/>
  <c r="G1046"/>
  <c r="G1042"/>
  <c r="G1032"/>
  <c r="G1028"/>
  <c r="G1019"/>
  <c r="G998"/>
  <c r="G994"/>
  <c r="G986"/>
  <c r="E314" i="1"/>
  <c r="D303" i="37" s="1"/>
  <c r="E532" i="1"/>
  <c r="D520" i="37" s="1"/>
  <c r="H64"/>
  <c r="H50"/>
  <c r="G179" i="3"/>
  <c r="E179" s="1"/>
  <c r="B179" s="1"/>
  <c r="D462" i="1"/>
  <c r="H162" i="37"/>
  <c r="G541"/>
  <c r="E92" i="27"/>
  <c r="E175"/>
  <c r="F239"/>
  <c r="F203" i="3"/>
  <c r="B203" s="1"/>
  <c r="F206"/>
  <c r="B206" s="1"/>
  <c r="F213"/>
  <c r="B213" s="1"/>
  <c r="F216"/>
  <c r="B216" s="1"/>
  <c r="F221"/>
  <c r="B221" s="1"/>
  <c r="F224"/>
  <c r="B224" s="1"/>
  <c r="F229"/>
  <c r="B229" s="1"/>
  <c r="F232"/>
  <c r="B232" s="1"/>
  <c r="F237"/>
  <c r="B237" s="1"/>
  <c r="F240"/>
  <c r="B240" s="1"/>
  <c r="F245"/>
  <c r="B245" s="1"/>
  <c r="F248"/>
  <c r="B248" s="1"/>
  <c r="F253"/>
  <c r="B253" s="1"/>
  <c r="F256"/>
  <c r="B256" s="1"/>
  <c r="E285"/>
  <c r="B285" s="1"/>
  <c r="E274"/>
  <c r="B274" s="1"/>
  <c r="E263"/>
  <c r="B263" s="1"/>
  <c r="E151"/>
  <c r="B151" s="1"/>
  <c r="E143"/>
  <c r="B143" s="1"/>
  <c r="E136"/>
  <c r="B136" s="1"/>
  <c r="E131"/>
  <c r="B131" s="1"/>
  <c r="E128"/>
  <c r="B128" s="1"/>
  <c r="E123"/>
  <c r="B123" s="1"/>
  <c r="E120"/>
  <c r="B120" s="1"/>
  <c r="E115"/>
  <c r="B115" s="1"/>
  <c r="E112"/>
  <c r="B112" s="1"/>
  <c r="E107"/>
  <c r="B107" s="1"/>
  <c r="E104"/>
  <c r="B104" s="1"/>
  <c r="E99"/>
  <c r="B99" s="1"/>
  <c r="E96"/>
  <c r="B96" s="1"/>
  <c r="E91"/>
  <c r="B91" s="1"/>
  <c r="E88"/>
  <c r="B88" s="1"/>
  <c r="E83"/>
  <c r="B83" s="1"/>
  <c r="E75"/>
  <c r="B75" s="1"/>
  <c r="E67"/>
  <c r="B67" s="1"/>
  <c r="E59"/>
  <c r="B59" s="1"/>
  <c r="E51"/>
  <c r="B51" s="1"/>
  <c r="E43"/>
  <c r="B43" s="1"/>
  <c r="E35"/>
  <c r="B35" s="1"/>
  <c r="G1560" i="37"/>
  <c r="G1556"/>
  <c r="G1540"/>
  <c r="G1508"/>
  <c r="G1499"/>
  <c r="G1495"/>
  <c r="G1468"/>
  <c r="G1465"/>
  <c r="G1445"/>
  <c r="G1368"/>
  <c r="G1340"/>
  <c r="G1331"/>
  <c r="G1327"/>
  <c r="G1316"/>
  <c r="G1312"/>
  <c r="G1300"/>
  <c r="G1296"/>
  <c r="G1291"/>
  <c r="G1284"/>
  <c r="G1280"/>
  <c r="G1276"/>
  <c r="G1272"/>
  <c r="G1268"/>
  <c r="G1264"/>
  <c r="G1260"/>
  <c r="G1256"/>
  <c r="G1252"/>
  <c r="G1248"/>
  <c r="G1244"/>
  <c r="G1240"/>
  <c r="G1236"/>
  <c r="G1232"/>
  <c r="G1228"/>
  <c r="G1224"/>
  <c r="G1207"/>
  <c r="G1193"/>
  <c r="G1189"/>
  <c r="G1167"/>
  <c r="G1163"/>
  <c r="G1157"/>
  <c r="G1132"/>
  <c r="G1128"/>
  <c r="G1110"/>
  <c r="G1106"/>
  <c r="D1058"/>
  <c r="G1053"/>
  <c r="G1045"/>
  <c r="G1031"/>
  <c r="G989"/>
  <c r="G985"/>
  <c r="H328"/>
  <c r="H304"/>
  <c r="H19"/>
  <c r="H1295"/>
  <c r="D13" i="30"/>
  <c r="C1469" i="37" s="1"/>
  <c r="H1469" s="1"/>
  <c r="H1447"/>
  <c r="G1547"/>
  <c r="G1543"/>
  <c r="G1527"/>
  <c r="G1523"/>
  <c r="G1497"/>
  <c r="G1492"/>
  <c r="G1475"/>
  <c r="G1389"/>
  <c r="G1367"/>
  <c r="G1360"/>
  <c r="G1339"/>
  <c r="G1330"/>
  <c r="G1326"/>
  <c r="G1320"/>
  <c r="G1315"/>
  <c r="G1311"/>
  <c r="G1303"/>
  <c r="G1299"/>
  <c r="G1290"/>
  <c r="G1283"/>
  <c r="G1279"/>
  <c r="G1275"/>
  <c r="G1271"/>
  <c r="G1267"/>
  <c r="G1263"/>
  <c r="G1259"/>
  <c r="G1255"/>
  <c r="G1251"/>
  <c r="G1247"/>
  <c r="G1243"/>
  <c r="G1239"/>
  <c r="G1235"/>
  <c r="G1231"/>
  <c r="G1227"/>
  <c r="G1223"/>
  <c r="G1206"/>
  <c r="G1198"/>
  <c r="G1166"/>
  <c r="G1162"/>
  <c r="G1156"/>
  <c r="G1142"/>
  <c r="G1131"/>
  <c r="G1030"/>
  <c r="G988"/>
  <c r="G1020"/>
  <c r="G999"/>
  <c r="G995"/>
  <c r="G991"/>
  <c r="G561"/>
  <c r="G543"/>
  <c r="G523"/>
  <c r="G505"/>
  <c r="G501"/>
  <c r="G479"/>
  <c r="G467"/>
  <c r="G455"/>
  <c r="G442"/>
  <c r="G420"/>
  <c r="G393"/>
  <c r="G391"/>
  <c r="G387"/>
  <c r="G381"/>
  <c r="G379"/>
  <c r="G373"/>
  <c r="G367"/>
  <c r="G363"/>
  <c r="G357"/>
  <c r="G353"/>
  <c r="G349"/>
  <c r="G347"/>
  <c r="G341"/>
  <c r="G339"/>
  <c r="G333"/>
  <c r="G327"/>
  <c r="G315"/>
  <c r="G311"/>
  <c r="G172"/>
  <c r="G168"/>
  <c r="G153"/>
  <c r="G121"/>
  <c r="G110"/>
  <c r="G102"/>
  <c r="G87"/>
  <c r="G68"/>
  <c r="G62"/>
  <c r="G56"/>
  <c r="G48"/>
  <c r="G44"/>
  <c r="G30"/>
  <c r="G26"/>
  <c r="G17"/>
  <c r="G595"/>
  <c r="G560"/>
  <c r="G542"/>
  <c r="G522"/>
  <c r="G504"/>
  <c r="G500"/>
  <c r="G478"/>
  <c r="G466"/>
  <c r="G445"/>
  <c r="G441"/>
  <c r="G419"/>
  <c r="G390"/>
  <c r="G386"/>
  <c r="G378"/>
  <c r="G372"/>
  <c r="G366"/>
  <c r="G362"/>
  <c r="G360"/>
  <c r="G352"/>
  <c r="G346"/>
  <c r="G338"/>
  <c r="G332"/>
  <c r="G326"/>
  <c r="G314"/>
  <c r="G310"/>
  <c r="G171"/>
  <c r="G156"/>
  <c r="G152"/>
  <c r="G109"/>
  <c r="G105"/>
  <c r="G101"/>
  <c r="G90"/>
  <c r="G86"/>
  <c r="G43"/>
  <c r="G39"/>
  <c r="G29"/>
  <c r="G16"/>
  <c r="G582"/>
  <c r="G544"/>
  <c r="G524"/>
  <c r="G514"/>
  <c r="G502"/>
  <c r="G480"/>
  <c r="G468"/>
  <c r="G456"/>
  <c r="G443"/>
  <c r="G439"/>
  <c r="G384"/>
  <c r="G382"/>
  <c r="G376"/>
  <c r="G374"/>
  <c r="G368"/>
  <c r="G364"/>
  <c r="G358"/>
  <c r="G354"/>
  <c r="G350"/>
  <c r="G14"/>
  <c r="G1196"/>
  <c r="H1196"/>
  <c r="C131"/>
  <c r="F141" i="1"/>
  <c r="C616" i="37"/>
  <c r="F628" i="1"/>
  <c r="B199" i="3"/>
  <c r="C450" i="37"/>
  <c r="F462" i="1"/>
  <c r="D1040" i="37"/>
  <c r="G1040" s="1"/>
  <c r="D1057"/>
  <c r="H281" i="3"/>
  <c r="G1463" i="37"/>
  <c r="H1463"/>
  <c r="G507"/>
  <c r="H507"/>
  <c r="G392"/>
  <c r="H392"/>
  <c r="G344"/>
  <c r="H344"/>
  <c r="G248"/>
  <c r="H248"/>
  <c r="G235"/>
  <c r="H235"/>
  <c r="G546"/>
  <c r="H546"/>
  <c r="G1057"/>
  <c r="H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E302"/>
  <c r="E147"/>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H1040" i="37"/>
  <c r="G1050"/>
  <c r="H1050"/>
  <c r="F92" i="27"/>
  <c r="G1058" i="37"/>
  <c r="H1058"/>
  <c r="G1076"/>
  <c r="H1076"/>
  <c r="F124" i="27"/>
  <c r="G1112" i="37"/>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G185" i="3"/>
  <c r="E185" s="1"/>
  <c r="B185" s="1"/>
  <c r="H1089" i="37"/>
  <c r="G1074"/>
  <c r="H1074"/>
  <c r="G1066"/>
  <c r="H1066"/>
  <c r="F12" i="36"/>
  <c r="F57"/>
  <c r="F172" i="1"/>
  <c r="F394"/>
  <c r="F629"/>
  <c r="E475"/>
  <c r="D463" i="37" s="1"/>
  <c r="E462" i="1"/>
  <c r="D450" i="37" s="1"/>
  <c r="E366" i="1"/>
  <c r="G408" i="37"/>
  <c r="H408"/>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G24" i="3"/>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G177" i="3"/>
  <c r="E177" s="1"/>
  <c r="B177" s="1"/>
  <c r="J48" i="42"/>
  <c r="F233" i="1"/>
  <c r="F245"/>
  <c r="J47" i="42"/>
  <c r="K54"/>
  <c r="F13" i="1"/>
  <c r="F29"/>
  <c r="F85"/>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01" i="1"/>
  <c r="D314"/>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H1460"/>
  <c r="G1454"/>
  <c r="I1454" s="1"/>
  <c r="H1454"/>
  <c r="G1450"/>
  <c r="H1450"/>
  <c r="I1447"/>
  <c r="I1443"/>
  <c r="G1370"/>
  <c r="H1370"/>
  <c r="G1366"/>
  <c r="H1366"/>
  <c r="G1332"/>
  <c r="G1532"/>
  <c r="G1528"/>
  <c r="G1524"/>
  <c r="G1520"/>
  <c r="G1480"/>
  <c r="H1468"/>
  <c r="G1464"/>
  <c r="H1464"/>
  <c r="G1461"/>
  <c r="I1461" s="1"/>
  <c r="H1461"/>
  <c r="G1455"/>
  <c r="H1455"/>
  <c r="G1451"/>
  <c r="I1451" s="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12"/>
  <c r="G70"/>
  <c r="G64"/>
  <c r="G58"/>
  <c r="G50"/>
  <c r="G19"/>
  <c r="H1486" l="1"/>
  <c r="D47" i="30"/>
  <c r="C1503" i="37" s="1"/>
  <c r="G1469"/>
  <c r="F647" i="1"/>
  <c r="F204"/>
  <c r="F151" i="27"/>
  <c r="F84"/>
  <c r="F18"/>
  <c r="F160" i="1"/>
  <c r="F116"/>
  <c r="G132" i="37"/>
  <c r="G983"/>
  <c r="D13" i="27"/>
  <c r="C978" i="37" s="1"/>
  <c r="D1287"/>
  <c r="K47" i="42"/>
  <c r="I1450" i="37"/>
  <c r="I1460"/>
  <c r="E163" i="3"/>
  <c r="B163" s="1"/>
  <c r="C1371" i="37"/>
  <c r="F96" i="36"/>
  <c r="C213" i="37"/>
  <c r="H213" s="1"/>
  <c r="F223" i="1"/>
  <c r="H1104" i="37"/>
  <c r="C1317"/>
  <c r="F42" i="36"/>
  <c r="C124" i="37"/>
  <c r="F134" i="1"/>
  <c r="I1448" i="37"/>
  <c r="I1455"/>
  <c r="I1464"/>
  <c r="E24" i="3"/>
  <c r="B24" s="1"/>
  <c r="G1049" i="37"/>
  <c r="H635"/>
  <c r="C1423"/>
  <c r="J51" i="42"/>
  <c r="G1510" i="37"/>
  <c r="H1510"/>
  <c r="C355"/>
  <c r="F366" i="1"/>
  <c r="C463" i="37"/>
  <c r="F475" i="1"/>
  <c r="D1425" i="37"/>
  <c r="E12" i="33"/>
  <c r="C1140" i="37"/>
  <c r="G284" i="3"/>
  <c r="E284" s="1"/>
  <c r="B284" s="1"/>
  <c r="F175" i="27"/>
  <c r="D174"/>
  <c r="I1452" i="37"/>
  <c r="I1462"/>
  <c r="C520"/>
  <c r="F532" i="1"/>
  <c r="D531"/>
  <c r="G513" i="37"/>
  <c r="H513"/>
  <c r="D3"/>
  <c r="E12" i="1"/>
  <c r="H506" i="37"/>
  <c r="I1446"/>
  <c r="D1199"/>
  <c r="K46" i="42"/>
  <c r="G521" i="37"/>
  <c r="H521"/>
  <c r="C584"/>
  <c r="F596" i="1"/>
  <c r="G213" i="37"/>
  <c r="I1459"/>
  <c r="H1219"/>
  <c r="G451"/>
  <c r="H451"/>
  <c r="D150"/>
  <c r="G150" s="1"/>
  <c r="E159" i="1"/>
  <c r="H194" i="37"/>
  <c r="H75"/>
  <c r="C1504"/>
  <c r="K58" i="42"/>
  <c r="C1396" i="37"/>
  <c r="J50" i="42"/>
  <c r="F121" i="36"/>
  <c r="C1152" i="37"/>
  <c r="G286" i="3"/>
  <c r="E286" s="1"/>
  <c r="B286" s="1"/>
  <c r="F187" i="27"/>
  <c r="C1088" i="37"/>
  <c r="D74" i="27"/>
  <c r="F123"/>
  <c r="C475" i="37"/>
  <c r="F487" i="1"/>
  <c r="C46" i="37"/>
  <c r="F56" i="1"/>
  <c r="D355" i="37"/>
  <c r="E353" i="1"/>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D423" i="1"/>
  <c r="H1411" i="37"/>
  <c r="E287" i="3"/>
  <c r="B287" s="1"/>
  <c r="H983" i="37"/>
  <c r="H571"/>
  <c r="G450"/>
  <c r="H450"/>
  <c r="C247"/>
  <c r="F257" i="1"/>
  <c r="C343" i="37"/>
  <c r="D353" i="1"/>
  <c r="F354"/>
  <c r="C40" i="37"/>
  <c r="D12" i="1"/>
  <c r="F50"/>
  <c r="C634" i="37"/>
  <c r="F646" i="1"/>
  <c r="G617" i="37"/>
  <c r="H617"/>
  <c r="C290"/>
  <c r="F301" i="1"/>
  <c r="D519" i="37"/>
  <c r="E639" i="1"/>
  <c r="D627" i="37" s="1"/>
  <c r="E174" i="27"/>
  <c r="C558" i="37"/>
  <c r="F570" i="1"/>
  <c r="C222" i="37"/>
  <c r="F232" i="1"/>
  <c r="C1457" i="37"/>
  <c r="J54" i="42"/>
  <c r="G585" i="37"/>
  <c r="H585"/>
  <c r="G1168"/>
  <c r="H1168"/>
  <c r="E74" i="27"/>
  <c r="G616" i="37"/>
  <c r="H616"/>
  <c r="G291" i="3" l="1"/>
  <c r="E291" s="1"/>
  <c r="B291" s="1"/>
  <c r="K57" i="42"/>
  <c r="H150" i="37"/>
  <c r="F13" i="27"/>
  <c r="J43" i="42"/>
  <c r="G1287" i="37"/>
  <c r="H1287"/>
  <c r="H124"/>
  <c r="G124"/>
  <c r="G1371"/>
  <c r="H1371"/>
  <c r="G295" i="3"/>
  <c r="E295" s="1"/>
  <c r="B295" s="1"/>
  <c r="G1116" i="37"/>
  <c r="H1317"/>
  <c r="G1317"/>
  <c r="C149"/>
  <c r="D292" i="1"/>
  <c r="D293" s="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l="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B262" s="1"/>
  <c r="C406" i="37"/>
  <c r="D630"/>
  <c r="C284"/>
  <c r="F294" i="1"/>
  <c r="B289" i="3"/>
  <c r="E288"/>
  <c r="E33" i="42" s="1"/>
  <c r="G1138" i="37"/>
  <c r="H1138"/>
  <c r="G404"/>
  <c r="H404"/>
  <c r="G400"/>
  <c r="H400"/>
  <c r="G627"/>
  <c r="H627"/>
  <c r="D405"/>
  <c r="E643" i="1"/>
  <c r="E644" s="1"/>
  <c r="E418"/>
  <c r="D407" i="37" s="1"/>
  <c r="E417" i="1"/>
  <c r="D406" i="37" s="1"/>
  <c r="G399"/>
  <c r="H399"/>
  <c r="G626"/>
  <c r="H626"/>
  <c r="G283"/>
  <c r="H283"/>
  <c r="G977"/>
  <c r="B27" i="42"/>
  <c r="H977" i="37"/>
  <c r="G282"/>
  <c r="H282"/>
  <c r="C630"/>
  <c r="F642" i="1"/>
  <c r="E297" i="3"/>
  <c r="E29" i="42" s="1"/>
  <c r="B298" i="3"/>
  <c r="C405" i="37"/>
  <c r="D418" i="1"/>
  <c r="D643"/>
  <c r="F416"/>
  <c r="G294" i="3"/>
  <c r="E294" s="1"/>
  <c r="B294" s="1"/>
  <c r="G293"/>
  <c r="E293" s="1"/>
  <c r="G267" l="1"/>
  <c r="E267" s="1"/>
  <c r="B267" s="1"/>
  <c r="F417" i="1"/>
  <c r="E4" i="27"/>
  <c r="L34" i="37" s="1"/>
  <c r="D632"/>
  <c r="G630"/>
  <c r="H630"/>
  <c r="C631"/>
  <c r="D645" i="1"/>
  <c r="F643"/>
  <c r="E292" i="3"/>
  <c r="E31" i="42" s="1"/>
  <c r="B293" i="3"/>
  <c r="C407" i="37"/>
  <c r="F418" i="1"/>
  <c r="D644"/>
  <c r="G405" i="37"/>
  <c r="H405"/>
  <c r="D631"/>
  <c r="E645" i="1"/>
  <c r="E648" s="1"/>
  <c r="K3" i="37"/>
  <c r="L3"/>
  <c r="M3" i="3"/>
  <c r="G284" i="37"/>
  <c r="H284"/>
  <c r="G406"/>
  <c r="H406"/>
  <c r="E261" i="3" l="1"/>
  <c r="E27" i="42" s="1"/>
  <c r="C632" i="37"/>
  <c r="D648" i="1"/>
  <c r="F644"/>
  <c r="Q19" i="3"/>
  <c r="D633" i="37"/>
  <c r="E649" i="1"/>
  <c r="G631" i="37"/>
  <c r="H631"/>
  <c r="D636"/>
  <c r="K41" i="42"/>
  <c r="G407" i="37"/>
  <c r="H407"/>
  <c r="C633"/>
  <c r="D649" i="1"/>
  <c r="F645"/>
  <c r="D637" i="37" l="1"/>
  <c r="K42" i="42"/>
  <c r="C637" i="37"/>
  <c r="F649" i="1"/>
  <c r="J42" i="42"/>
  <c r="C636" i="37"/>
  <c r="B25" i="42" s="1"/>
  <c r="F648" i="1"/>
  <c r="J41" i="42"/>
  <c r="G633" i="37"/>
  <c r="H633"/>
  <c r="G632"/>
  <c r="H632"/>
  <c r="G157" i="3"/>
  <c r="E157" s="1"/>
  <c r="J3" l="1"/>
  <c r="L2" i="37"/>
  <c r="K2"/>
  <c r="G637"/>
  <c r="H637"/>
  <c r="B157" i="3"/>
  <c r="G636" i="37"/>
  <c r="H636"/>
  <c r="K29" s="1"/>
  <c r="L28" l="1"/>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11" i="3" l="1"/>
  <c r="B11" s="1"/>
  <c r="E20"/>
  <c r="E22"/>
  <c r="B22"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<sst xmlns="http://schemas.openxmlformats.org/spreadsheetml/2006/main" count="4758" uniqueCount="4301">
  <si>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</si>
  <si>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</si>
  <si>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</si>
  <si>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</si>
  <si>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</si>
  <si>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</si>
  <si>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</si>
  <si>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</si>
  <si>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</si>
  <si>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</si>
  <si>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</si>
  <si>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</si>
  <si>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</si>
  <si>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</si>
  <si>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</si>
  <si>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</si>
  <si>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</si>
  <si>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</si>
  <si>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</si>
  <si>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</si>
  <si>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</si>
  <si>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</si>
  <si>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</si>
  <si>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</si>
  <si>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</si>
  <si>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</si>
  <si>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</si>
  <si>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</si>
  <si>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</si>
  <si>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</si>
  <si>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</si>
  <si>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</si>
  <si>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</si>
  <si>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</si>
  <si>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</si>
  <si>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</si>
  <si>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</si>
  <si>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</si>
  <si>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</si>
  <si>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</si>
  <si>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</si>
  <si>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</si>
  <si>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</si>
  <si>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</si>
  <si>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</si>
  <si>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</si>
  <si>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</si>
  <si>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</si>
  <si>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</si>
  <si>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</si>
  <si>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</si>
  <si>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</si>
  <si>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</si>
  <si>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</si>
  <si>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</si>
  <si>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</si>
  <si>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</si>
  <si>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</si>
  <si>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</si>
  <si>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</si>
  <si>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</si>
  <si>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</si>
  <si>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</si>
  <si>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</si>
  <si>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</si>
  <si>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</si>
  <si>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</si>
  <si>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</si>
  <si>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</si>
  <si>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</si>
  <si>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</si>
  <si>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</si>
  <si>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</si>
  <si>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</si>
  <si>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</si>
  <si>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</si>
  <si>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</si>
  <si>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</si>
  <si>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</si>
  <si>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</si>
  <si>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</si>
  <si>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</si>
  <si>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</si>
  <si>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</si>
  <si>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</si>
  <si>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</si>
  <si>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</si>
  <si>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</si>
  <si>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</si>
  <si>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</si>
  <si>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</si>
  <si>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</si>
  <si>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</si>
  <si>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</si>
  <si>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</si>
  <si>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</si>
  <si>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</si>
  <si>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</si>
  <si>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</si>
  <si>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</si>
  <si>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</si>
  <si>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</si>
  <si>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</si>
  <si>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</si>
  <si>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</si>
  <si>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</si>
  <si>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</si>
  <si>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</si>
  <si>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</si>
  <si>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</si>
  <si>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</si>
  <si>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</si>
  <si>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</si>
  <si>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</si>
  <si>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</si>
  <si>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</si>
  <si>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</si>
  <si>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</si>
  <si>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</si>
  <si>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</si>
  <si>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</si>
  <si>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</si>
  <si>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</si>
  <si>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</si>
  <si>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</si>
  <si>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</si>
  <si>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</si>
  <si>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</si>
  <si>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</si>
  <si>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</si>
  <si>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</si>
  <si>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</si>
  <si>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</si>
  <si>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</si>
  <si>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</si>
  <si>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</si>
  <si>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</si>
  <si>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</si>
  <si>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</si>
  <si>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</si>
  <si>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</si>
  <si>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</si>
  <si>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</si>
  <si>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</si>
  <si>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</si>
  <si>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</si>
  <si>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</si>
  <si>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</si>
  <si>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</si>
  <si>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</si>
  <si>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</si>
  <si>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</si>
  <si>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</si>
  <si>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</si>
  <si>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</si>
  <si>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</si>
  <si>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</si>
  <si>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</si>
  <si>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</si>
  <si>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</si>
  <si>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</si>
  <si>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</si>
  <si>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</si>
  <si>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</si>
  <si>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</si>
  <si>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</si>
  <si>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</si>
  <si>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</si>
  <si>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</si>
  <si>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</si>
  <si>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</si>
  <si>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</si>
  <si>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</si>
  <si>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</si>
  <si>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</si>
  <si>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</si>
  <si>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</si>
  <si>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</si>
  <si>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</si>
  <si>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</si>
  <si>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</si>
  <si>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</si>
  <si>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</si>
  <si>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</si>
  <si>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</si>
  <si>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</si>
  <si>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</si>
  <si>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</si>
  <si>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</si>
  <si>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</si>
  <si>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</si>
  <si>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</si>
  <si>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</si>
  <si>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</si>
  <si>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</si>
  <si>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</si>
  <si>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</si>
  <si>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</si>
  <si>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</si>
  <si>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</si>
  <si>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</si>
  <si>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</si>
  <si>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</si>
  <si>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</si>
  <si>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</si>
  <si>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</si>
  <si>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</si>
  <si>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</si>
  <si>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</si>
  <si>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</si>
  <si>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</si>
  <si>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</si>
  <si>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</si>
  <si>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</si>
  <si>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</si>
  <si>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</si>
  <si>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</si>
  <si>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</si>
  <si>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</si>
  <si>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</si>
  <si>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</si>
  <si>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</si>
  <si>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</si>
  <si>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</si>
  <si>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</si>
  <si>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</si>
  <si>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</si>
  <si>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</si>
  <si>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</si>
  <si>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</si>
  <si>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</si>
  <si>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</si>
  <si>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</si>
  <si>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</si>
  <si>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</si>
  <si>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</si>
  <si>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</si>
  <si>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</si>
  <si>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</si>
  <si>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</si>
  <si>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</si>
  <si>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</si>
  <si>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</si>
  <si>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</si>
  <si>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</si>
  <si>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</si>
  <si>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</si>
  <si>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</si>
  <si>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</si>
  <si>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</si>
  <si>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</si>
  <si>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</si>
  <si>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</si>
  <si>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</si>
  <si>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</si>
  <si>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</si>
  <si>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</si>
  <si>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</si>
  <si>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</si>
  <si>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</si>
  <si>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</si>
  <si>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</si>
  <si>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</si>
  <si>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</si>
  <si>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</si>
  <si>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</si>
  <si>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</si>
  <si>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</si>
  <si>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</si>
  <si>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</si>
  <si>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</si>
  <si>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</si>
  <si>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</si>
  <si>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</si>
  <si>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</si>
  <si>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</si>
  <si>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</si>
  <si>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</si>
  <si>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</si>
  <si>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</si>
  <si>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</si>
  <si>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</si>
  <si>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</si>
  <si>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</si>
  <si>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</si>
  <si>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</si>
  <si>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</si>
  <si>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</si>
  <si>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</si>
  <si>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</si>
  <si>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</si>
  <si>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</si>
  <si>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</si>
  <si>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</si>
  <si>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</si>
  <si>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</si>
  <si>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</si>
  <si>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</si>
  <si>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</si>
  <si>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</si>
  <si>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</si>
  <si>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</si>
  <si>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</si>
  <si>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</si>
  <si>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</si>
  <si>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</si>
  <si>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</si>
  <si>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</si>
  <si>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</si>
  <si>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</si>
  <si>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</si>
  <si>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</si>
  <si>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</si>
  <si>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</si>
  <si>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</si>
  <si>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</si>
  <si>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</si>
  <si>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</si>
  <si>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</si>
  <si>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</si>
  <si>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</si>
  <si>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</si>
  <si>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</si>
  <si>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</si>
  <si>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</si>
  <si>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</si>
  <si>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</si>
  <si>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</si>
  <si>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</si>
  <si>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</si>
  <si>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</si>
  <si>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</si>
  <si>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</si>
  <si>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</si>
  <si>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</si>
  <si>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</si>
  <si>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</si>
  <si>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</si>
  <si>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</si>
  <si>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</si>
  <si>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</si>
  <si>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</si>
  <si>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</si>
  <si>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</si>
  <si>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</si>
  <si>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</si>
  <si>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</si>
  <si>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</si>
  <si>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</si>
  <si>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</si>
  <si>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</si>
  <si>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</si>
  <si>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</si>
  <si>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</si>
  <si>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</si>
  <si>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</si>
  <si>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</si>
  <si>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</si>
  <si>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</si>
  <si>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</si>
  <si>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</si>
  <si>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</si>
  <si>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</si>
  <si>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</si>
  <si>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</si>
  <si>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</si>
  <si>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</si>
  <si>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</si>
  <si>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</si>
  <si>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</si>
  <si>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</si>
  <si>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</si>
  <si>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</si>
  <si>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</si>
  <si>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</si>
  <si>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</si>
  <si>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</si>
  <si>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</si>
  <si>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</si>
  <si>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</si>
  <si>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</si>
  <si>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</si>
  <si>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</si>
  <si>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</si>
  <si>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</si>
  <si>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</si>
  <si>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</si>
  <si>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</si>
  <si>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</si>
  <si>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</si>
  <si>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</si>
  <si>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</si>
  <si>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</si>
  <si>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</si>
  <si>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</si>
  <si>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</si>
  <si>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</si>
  <si>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</si>
  <si>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</si>
  <si>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</si>
  <si>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</si>
  <si>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</si>
  <si>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</si>
  <si>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</si>
  <si>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</si>
  <si>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</si>
  <si>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</si>
  <si>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</si>
  <si>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</si>
  <si>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</si>
  <si>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</si>
  <si>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</si>
  <si>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</si>
  <si>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</si>
  <si>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</si>
  <si>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</si>
  <si>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</si>
  <si>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</si>
  <si>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</si>
  <si>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</si>
  <si>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</si>
  <si>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</si>
  <si>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</si>
  <si>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</si>
  <si>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</si>
  <si>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</si>
  <si>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</si>
  <si>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</si>
  <si>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</si>
  <si>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</si>
  <si>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</si>
  <si>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</si>
  <si>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</si>
  <si>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</si>
  <si>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</si>
  <si>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</si>
  <si>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</si>
  <si>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</si>
  <si>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</si>
  <si>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</si>
  <si>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</si>
  <si>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</si>
  <si>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</si>
  <si>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</si>
  <si>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</si>
  <si>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</si>
  <si>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</si>
  <si>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</si>
  <si>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</si>
  <si>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</si>
  <si>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</si>
  <si>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</si>
  <si>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</si>
  <si>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</si>
  <si>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</si>
  <si>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</si>
  <si>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</si>
  <si>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</si>
  <si>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</si>
  <si>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</si>
  <si>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</si>
  <si>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</si>
  <si>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</si>
  <si>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</si>
  <si>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</si>
  <si>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</si>
  <si>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</si>
  <si>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</si>
  <si>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</si>
  <si>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</si>
  <si>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</si>
  <si>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</si>
  <si>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</si>
  <si>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</si>
  <si>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</si>
  <si>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</si>
  <si>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</si>
  <si>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</si>
  <si>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</si>
  <si>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</si>
  <si>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</si>
  <si>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</si>
  <si>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</si>
  <si>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</si>
  <si>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</si>
  <si>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</si>
  <si>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</si>
  <si>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</si>
  <si>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</si>
  <si>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</si>
  <si>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</si>
  <si>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</si>
  <si>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</si>
  <si>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</si>
  <si>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</si>
  <si>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</si>
  <si>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</si>
  <si>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</si>
  <si>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</si>
  <si>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</si>
  <si>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</si>
  <si>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</si>
  <si>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</si>
  <si>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</si>
  <si>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</si>
  <si>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</si>
  <si>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</si>
  <si>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</si>
  <si>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</si>
  <si>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</si>
  <si>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</si>
  <si>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</si>
  <si>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</si>
  <si>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</si>
  <si>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</si>
  <si>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</si>
  <si>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</si>
  <si>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</si>
  <si>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</si>
  <si>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</si>
  <si>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</si>
  <si>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</si>
  <si>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</si>
  <si>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</si>
  <si>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</si>
  <si>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</si>
  <si>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</si>
  <si>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</si>
  <si>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</si>
  <si>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</si>
  <si>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</si>
  <si>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</si>
  <si>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</si>
  <si>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</si>
  <si>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</si>
  <si>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</si>
  <si>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</si>
  <si>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</si>
  <si>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</si>
  <si>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</si>
  <si>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</si>
  <si>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</si>
  <si>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</si>
  <si>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</si>
  <si>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</si>
  <si>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</si>
  <si>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</si>
  <si>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</si>
  <si>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</si>
  <si>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</si>
  <si>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</si>
  <si>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</si>
  <si>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</si>
  <si>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</si>
  <si>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</si>
  <si>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</si>
  <si>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</si>
  <si>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</si>
  <si>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</si>
  <si>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</si>
  <si>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</si>
  <si>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</si>
  <si>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</si>
  <si>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</si>
  <si>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</si>
  <si>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</si>
  <si>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</si>
  <si>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</si>
  <si>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</si>
  <si>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</si>
  <si>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</si>
  <si>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</si>
  <si>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</si>
  <si>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</si>
  <si>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</si>
  <si>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</si>
  <si>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</si>
  <si>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</si>
  <si>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</si>
  <si>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</si>
  <si>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</si>
  <si>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</si>
  <si>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</si>
  <si>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</si>
  <si>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</si>
  <si>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</si>
  <si>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</si>
  <si>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</si>
  <si>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</si>
  <si>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</si>
  <si>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</si>
  <si>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</si>
  <si>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</si>
  <si>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</si>
  <si>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</si>
  <si>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</si>
  <si>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</si>
  <si>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</si>
  <si>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</si>
  <si>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</si>
  <si>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</si>
  <si>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</si>
  <si>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</si>
  <si>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</si>
  <si>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</si>
  <si>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</si>
  <si>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</si>
  <si>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</si>
  <si>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</si>
  <si>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</si>
  <si>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</si>
  <si>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</si>
  <si>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</si>
  <si>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</si>
  <si>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</si>
  <si>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</si>
  <si>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</si>
  <si>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</si>
  <si>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</si>
  <si>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</si>
  <si>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</si>
  <si>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</si>
  <si>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</si>
  <si>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</si>
  <si>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</si>
  <si>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</si>
  <si>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</si>
  <si>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</si>
  <si>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</si>
  <si>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</si>
  <si>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</si>
  <si>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</si>
  <si>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</si>
  <si>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</si>
  <si>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</si>
  <si>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</si>
  <si>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</si>
  <si>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</si>
  <si>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</si>
  <si>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</si>
  <si>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</si>
  <si>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</si>
  <si>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</si>
  <si>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</si>
  <si>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</si>
  <si>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</si>
  <si>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</si>
  <si>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</si>
  <si>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</si>
  <si>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</si>
  <si>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</si>
  <si>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</si>
  <si>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</si>
  <si>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</si>
  <si>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</si>
  <si>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</si>
  <si>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</si>
  <si>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</si>
  <si>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</si>
  <si>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</si>
  <si>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</si>
  <si>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</si>
  <si>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</si>
  <si>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</si>
  <si>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</si>
  <si>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</si>
  <si>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</si>
  <si>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</si>
  <si>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</si>
  <si>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</si>
  <si>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</si>
  <si>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</si>
  <si>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</si>
  <si>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</si>
  <si>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</si>
  <si>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</si>
  <si>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</si>
  <si>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</si>
  <si>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</si>
  <si>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</si>
  <si>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</si>
  <si>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</si>
  <si>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</si>
  <si>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</si>
  <si>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</si>
  <si>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</si>
  <si>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</si>
  <si>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</si>
  <si>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</si>
  <si>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</si>
  <si>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</si>
  <si>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</si>
  <si>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</si>
  <si>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</si>
  <si>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</si>
  <si>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</si>
  <si>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</si>
  <si>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</si>
  <si>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</si>
  <si>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</si>
  <si>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</si>
  <si>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</si>
  <si>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</si>
  <si>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</si>
  <si>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</si>
  <si>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</si>
  <si>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</si>
  <si>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</si>
  <si>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</si>
  <si>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</si>
  <si>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</si>
  <si>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</si>
  <si>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</si>
  <si>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</si>
  <si>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</si>
  <si>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</si>
  <si>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</si>
  <si>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</si>
  <si>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</si>
  <si>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</si>
  <si>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</si>
  <si>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</si>
  <si>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</si>
  <si>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</si>
  <si>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</si>
  <si>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</si>
  <si>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</si>
  <si>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</si>
  <si>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</si>
  <si>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</si>
  <si>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</si>
  <si>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</si>
  <si>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</si>
  <si>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</si>
  <si>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</si>
  <si>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</si>
  <si>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</si>
  <si>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</si>
  <si>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</si>
  <si>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</si>
  <si>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</si>
  <si>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</si>
  <si>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</si>
  <si>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</si>
  <si>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</si>
  <si>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</si>
  <si>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</si>
  <si>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</si>
  <si>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</si>
  <si>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</si>
  <si>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</si>
  <si>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</si>
  <si>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</si>
  <si>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</si>
  <si>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</si>
  <si>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</si>
  <si>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</si>
  <si>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</si>
  <si>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</si>
  <si>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</si>
  <si>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</si>
  <si>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</si>
  <si>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</si>
  <si>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</si>
  <si>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</si>
  <si>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</si>
  <si>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</si>
  <si>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</si>
  <si>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</si>
  <si>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</si>
  <si>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</si>
  <si>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</si>
  <si>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</si>
  <si>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</si>
  <si>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</si>
  <si>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</si>
  <si>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</si>
  <si>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</si>
  <si>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</si>
  <si>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</si>
  <si>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</si>
  <si>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</si>
  <si>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</si>
  <si>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</si>
  <si>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</si>
  <si>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</si>
  <si>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</si>
  <si>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</si>
  <si>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</si>
  <si>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</si>
  <si>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</si>
  <si>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</si>
  <si>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</si>
  <si>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</si>
  <si>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</si>
  <si>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</si>
  <si>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</si>
  <si>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</si>
  <si>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</si>
  <si>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</si>
  <si>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</si>
  <si>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</si>
  <si>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</si>
  <si>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</si>
  <si>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</si>
  <si>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</si>
  <si>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</si>
  <si>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</si>
  <si>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</si>
  <si>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</si>
  <si>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</si>
  <si>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</si>
  <si>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</si>
  <si>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</si>
  <si>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</si>
  <si>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</si>
  <si>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</si>
  <si>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</si>
  <si>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</si>
  <si>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</si>
  <si>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</si>
  <si>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</si>
  <si>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</si>
  <si>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</si>
  <si>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</si>
  <si>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</si>
  <si>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</si>
  <si>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</si>
  <si>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</si>
  <si>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</si>
  <si>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</si>
  <si>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</si>
  <si>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</si>
  <si>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</si>
  <si>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</si>
  <si>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</si>
  <si>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</si>
  <si>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</si>
  <si>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</si>
  <si>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</si>
  <si>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</si>
  <si>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</si>
  <si>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</si>
  <si>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</si>
  <si>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</si>
  <si>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</si>
  <si>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</si>
  <si>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</si>
  <si>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</si>
  <si>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</si>
  <si>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</si>
  <si>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</si>
  <si>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</si>
  <si>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</si>
  <si>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</si>
  <si>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</si>
  <si>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</si>
  <si>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</si>
  <si>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</si>
  <si>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</si>
  <si>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</si>
  <si>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</si>
  <si>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</si>
  <si>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</si>
  <si>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</si>
  <si>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</si>
  <si>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</si>
  <si>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</si>
  <si>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</si>
  <si>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</si>
  <si>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</si>
  <si>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</si>
  <si>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</si>
  <si>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</si>
  <si>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</si>
  <si>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</si>
  <si>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</si>
  <si>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</si>
  <si>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</si>
  <si>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</si>
  <si>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</si>
  <si>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</si>
  <si>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</si>
  <si>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</si>
  <si>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</si>
  <si>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</si>
  <si>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</si>
  <si>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</si>
  <si>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</si>
  <si>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</si>
  <si>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</si>
  <si>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</si>
  <si>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</si>
  <si>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</si>
  <si>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</si>
  <si>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</si>
  <si>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</si>
  <si>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</si>
  <si>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</si>
  <si>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</si>
  <si>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</si>
  <si>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</si>
  <si>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</si>
  <si>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</si>
  <si>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</si>
  <si>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</si>
  <si>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</si>
  <si>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</si>
  <si>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</si>
  <si>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</si>
  <si>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</si>
  <si>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</si>
  <si>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</si>
  <si>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</si>
  <si>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</si>
  <si>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</si>
  <si>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</si>
  <si>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</si>
  <si>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</si>
  <si>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</si>
  <si>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</si>
  <si>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</si>
  <si>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</si>
  <si>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</si>
  <si>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</si>
  <si>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</si>
  <si>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</si>
  <si>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</si>
  <si>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</si>
  <si>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</si>
  <si>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</si>
  <si>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</si>
  <si>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</si>
  <si>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</si>
  <si>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</si>
  <si>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</si>
  <si>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</si>
  <si>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</si>
  <si>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</si>
  <si>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</si>
  <si>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</si>
  <si>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</si>
  <si>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</si>
  <si>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</si>
  <si>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</si>
  <si>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</si>
  <si>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</si>
  <si>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</si>
  <si>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</si>
  <si>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</si>
  <si>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</si>
  <si>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</si>
  <si>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</si>
  <si>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</si>
  <si>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</si>
  <si>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</si>
  <si>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</si>
  <si>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</si>
  <si>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</si>
  <si>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</si>
  <si>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</si>
  <si>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</si>
  <si>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</si>
  <si>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</si>
  <si>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</si>
  <si>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</si>
  <si>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</si>
  <si>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</si>
  <si>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</si>
  <si>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</si>
  <si>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</si>
  <si>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</si>
  <si>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</si>
  <si>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</si>
  <si>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</si>
  <si>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</si>
  <si>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</si>
  <si>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</si>
  <si>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</si>
  <si>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</si>
  <si>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</si>
  <si>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</si>
  <si>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</si>
  <si>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</si>
  <si>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</si>
  <si>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</si>
  <si>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</si>
  <si>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</si>
  <si>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</si>
  <si>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</si>
  <si>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</si>
  <si>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</si>
  <si>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</si>
  <si>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</si>
  <si>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</si>
  <si>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</si>
  <si>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</si>
  <si>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</si>
  <si>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</si>
  <si>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</si>
  <si>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</si>
  <si>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</si>
  <si>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</si>
  <si>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</si>
  <si>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</si>
  <si>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</si>
  <si>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</si>
  <si>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</si>
  <si>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</si>
  <si>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</si>
  <si>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</si>
  <si>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</si>
  <si>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</si>
  <si>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</si>
  <si>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</si>
  <si>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</si>
  <si>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</si>
  <si>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</si>
  <si>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</si>
  <si>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</si>
  <si>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</si>
  <si>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</si>
  <si>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</si>
  <si>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</si>
  <si>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</si>
  <si>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</si>
  <si>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</si>
  <si>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</si>
  <si>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</si>
  <si>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</si>
  <si>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</si>
  <si>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</si>
  <si>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</si>
  <si>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</si>
  <si>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</si>
  <si>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</si>
  <si>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</si>
  <si>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</si>
  <si>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</si>
  <si>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</si>
  <si>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</si>
  <si>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</si>
  <si>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</si>
  <si>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</si>
  <si>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</si>
  <si>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</si>
  <si>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</si>
  <si>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</si>
  <si>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</si>
  <si>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</si>
  <si>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</si>
  <si>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</si>
  <si>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</si>
  <si>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</si>
  <si>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</si>
  <si>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</si>
  <si>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</si>
  <si>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</si>
  <si>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</si>
  <si>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</si>
  <si>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</si>
  <si>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</si>
  <si>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</si>
  <si>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</si>
  <si>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</si>
  <si>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</si>
  <si>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</si>
  <si>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</si>
  <si>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</si>
  <si>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</si>
  <si>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</si>
  <si>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</si>
  <si>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</si>
  <si>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</si>
  <si>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</si>
  <si>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</si>
  <si>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</si>
  <si>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</si>
  <si>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</si>
  <si>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</si>
  <si>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</si>
  <si>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</si>
  <si>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</si>
  <si>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</si>
  <si>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</si>
  <si>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</si>
  <si>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</si>
  <si>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</si>
  <si>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</si>
  <si>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</si>
  <si>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</si>
  <si>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</si>
  <si>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</si>
  <si>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</si>
  <si>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</si>
  <si>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</si>
  <si>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</si>
  <si>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</si>
  <si>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</si>
  <si>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</si>
  <si>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</si>
  <si>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</si>
  <si>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</si>
  <si>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</si>
  <si>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</si>
  <si>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</si>
  <si>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</si>
  <si>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</si>
  <si>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</si>
  <si>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</si>
  <si>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</si>
  <si>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</si>
  <si>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</si>
  <si>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</si>
  <si>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</si>
  <si>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</si>
  <si>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</si>
  <si>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</si>
  <si>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</si>
  <si>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</si>
  <si>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</si>
  <si>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</si>
  <si>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</si>
  <si>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</si>
  <si>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</si>
  <si>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</si>
  <si>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</si>
  <si>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</si>
  <si>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</si>
  <si>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</si>
  <si>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</si>
  <si>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</si>
  <si>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</si>
  <si>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</si>
  <si>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</si>
  <si>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</si>
  <si>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</si>
  <si>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</si>
  <si>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</si>
  <si>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</si>
  <si>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</si>
  <si>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</si>
  <si>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</si>
  <si>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</si>
  <si>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</si>
  <si>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</si>
  <si>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</si>
  <si>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</si>
  <si>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</si>
  <si>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</si>
  <si>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</si>
  <si>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</si>
  <si>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</si>
  <si>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</si>
  <si>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</si>
  <si>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</si>
  <si>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</si>
  <si>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</si>
  <si>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</si>
  <si>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</si>
  <si>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</si>
  <si>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</si>
  <si>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</si>
  <si>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</si>
  <si>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</si>
  <si>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</si>
  <si>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</si>
  <si>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</si>
  <si>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</si>
  <si>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</si>
  <si>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</si>
  <si>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</si>
  <si>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</si>
  <si>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</si>
  <si>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</si>
  <si>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</si>
  <si>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</si>
  <si>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</si>
  <si>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</si>
  <si>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</si>
  <si>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</si>
  <si>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</si>
  <si>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</si>
  <si>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</si>
  <si>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</si>
  <si>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</si>
  <si>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</si>
  <si>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</si>
  <si>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</si>
  <si>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</si>
  <si>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</si>
  <si>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</si>
  <si>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</si>
  <si>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</si>
  <si>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</si>
  <si>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</si>
  <si>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</si>
  <si>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</si>
  <si>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</si>
  <si>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</si>
  <si>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</si>
  <si>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</si>
  <si>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</si>
  <si>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</si>
  <si>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</si>
  <si>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</si>
  <si>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</si>
  <si>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</si>
  <si>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</si>
  <si>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</si>
  <si>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</si>
  <si>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</si>
  <si>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</si>
  <si>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</si>
  <si>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</si>
  <si>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</si>
  <si>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</si>
  <si>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</si>
  <si>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</si>
  <si>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</si>
  <si>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</si>
  <si>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</si>
  <si>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</si>
  <si>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</si>
  <si>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</si>
  <si>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</si>
  <si>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</si>
  <si>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</si>
  <si>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</si>
  <si>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</si>
  <si>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</si>
  <si>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</si>
  <si>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</si>
  <si>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</si>
  <si>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</si>
  <si>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</si>
  <si>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</si>
  <si>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</si>
  <si>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</si>
  <si>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</si>
  <si>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</si>
  <si>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</si>
  <si>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</si>
  <si>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</si>
  <si>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</si>
  <si>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</si>
  <si>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</si>
  <si>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</si>
  <si>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</si>
  <si>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</si>
  <si>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</si>
  <si>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</si>
  <si>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</si>
  <si>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</si>
  <si>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</si>
  <si>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</si>
  <si>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</si>
  <si>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</si>
  <si>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</si>
  <si>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</si>
  <si>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</si>
  <si>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</si>
  <si>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</si>
  <si>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</si>
  <si>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</si>
  <si>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</si>
  <si>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</si>
  <si>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</si>
  <si>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</si>
  <si>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</si>
  <si>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</si>
  <si>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</si>
  <si>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</si>
  <si>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</si>
  <si>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</si>
  <si>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</si>
  <si>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</si>
  <si>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</si>
  <si>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</si>
  <si>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</si>
  <si>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</si>
  <si>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</si>
  <si>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</si>
  <si>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</si>
  <si>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</si>
  <si>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</si>
  <si>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</si>
  <si>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</si>
  <si>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</si>
  <si>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</si>
  <si>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</si>
  <si>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</si>
  <si>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</si>
  <si>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</si>
  <si>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</si>
  <si>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</si>
  <si>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</si>
  <si>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</si>
  <si>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</si>
  <si>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</si>
  <si>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</si>
  <si>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</si>
  <si>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</si>
  <si>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</si>
  <si>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</si>
  <si>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</si>
  <si>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</si>
  <si>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</si>
  <si>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</si>
  <si>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</si>
  <si>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</si>
  <si>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</si>
  <si>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</si>
  <si>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</si>
  <si>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</si>
  <si>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</si>
  <si>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</si>
  <si>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</si>
  <si>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</si>
  <si>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</si>
  <si>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</si>
  <si>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</si>
  <si>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</si>
  <si>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</si>
  <si>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</si>
  <si>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</si>
  <si>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</si>
  <si>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</si>
  <si>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</si>
  <si>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</si>
  <si>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</si>
  <si>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</si>
  <si>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</si>
  <si>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</si>
  <si>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</si>
  <si>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</si>
  <si>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</si>
  <si>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</si>
  <si>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</si>
  <si>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</si>
  <si>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</si>
  <si>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</si>
  <si>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</si>
  <si>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</si>
  <si>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</si>
  <si>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</si>
  <si>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</si>
  <si>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</si>
  <si>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</si>
  <si>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</si>
  <si>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</si>
  <si>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</si>
  <si>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</si>
  <si>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</si>
  <si>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</si>
  <si>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</si>
  <si>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</si>
  <si>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</si>
  <si>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</si>
  <si>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</si>
  <si>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</si>
  <si>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</si>
  <si>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</si>
  <si>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</si>
  <si>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</si>
  <si>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</si>
  <si>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</si>
  <si>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</si>
  <si>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</si>
  <si>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</si>
  <si>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</si>
  <si>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</si>
  <si>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</si>
  <si>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</si>
  <si>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</si>
  <si>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</si>
  <si>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</si>
  <si>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</si>
  <si>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</si>
  <si>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</si>
  <si>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</si>
  <si>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</si>
  <si>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</si>
  <si>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</si>
  <si>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</si>
  <si>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</si>
  <si>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</si>
  <si>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</si>
  <si>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</si>
  <si>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</si>
  <si>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</si>
  <si>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</si>
  <si>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</si>
  <si>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</si>
  <si>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</si>
  <si>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</si>
  <si>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</si>
  <si>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</si>
  <si>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</si>
  <si>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</si>
  <si>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</si>
  <si>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</si>
  <si>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</si>
  <si>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</si>
  <si>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</si>
  <si>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</si>
  <si>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</si>
  <si>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</si>
  <si>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</si>
  <si>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</si>
  <si>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</si>
  <si>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</si>
  <si>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</si>
  <si>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</si>
  <si>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</si>
  <si>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</si>
  <si>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</si>
  <si>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</si>
  <si>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</si>
  <si>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</si>
  <si>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</si>
  <si>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</si>
  <si>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</si>
  <si>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</si>
  <si>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</si>
  <si>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</si>
  <si>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</si>
  <si>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</si>
  <si>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</si>
  <si>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</si>
  <si>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</si>
  <si>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</si>
  <si>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</si>
  <si>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</si>
  <si>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</si>
  <si>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</si>
  <si>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</si>
  <si>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</si>
  <si>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</si>
  <si>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</si>
  <si>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</si>
  <si>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</si>
  <si>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</si>
  <si>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</si>
  <si>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</si>
  <si>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</si>
  <si>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</si>
  <si>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</si>
  <si>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</si>
  <si>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</si>
  <si>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</si>
  <si>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</si>
  <si>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</si>
  <si>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</si>
  <si>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</si>
  <si>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</si>
  <si>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</si>
  <si>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</si>
  <si>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</si>
  <si>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</si>
  <si>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</si>
  <si>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</si>
  <si>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</si>
  <si>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</si>
  <si>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</si>
  <si>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</si>
  <si>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</si>
  <si>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</si>
  <si>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</si>
  <si>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</si>
  <si>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</si>
  <si>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</si>
  <si>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</si>
  <si>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</si>
  <si>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</si>
  <si>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</si>
  <si>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</si>
  <si>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</si>
  <si>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</si>
  <si>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</si>
  <si>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</si>
  <si>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</si>
  <si>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</si>
  <si>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</si>
  <si>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</si>
  <si>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</si>
  <si>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</si>
  <si>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</si>
  <si>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</si>
  <si>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</si>
  <si>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</si>
  <si>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</si>
  <si>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</si>
  <si>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</si>
  <si>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</si>
  <si>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</si>
  <si>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</si>
  <si>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</si>
  <si>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</si>
  <si>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</si>
  <si>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</si>
  <si>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</si>
  <si>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</si>
  <si>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</si>
  <si>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</si>
  <si>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</si>
  <si>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</si>
  <si>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</si>
  <si>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</si>
  <si>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</si>
  <si>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</si>
  <si>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</si>
  <si>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</si>
  <si>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</si>
  <si>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</si>
  <si>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</si>
  <si>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</si>
  <si>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</si>
  <si>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</si>
  <si>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</si>
  <si>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</si>
  <si>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</si>
  <si>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</si>
  <si>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</si>
  <si>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</si>
  <si>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</si>
  <si>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</si>
  <si>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</si>
  <si>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</si>
  <si>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</si>
  <si>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</si>
  <si>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</si>
  <si>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</si>
  <si>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</si>
  <si>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</si>
  <si>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</si>
  <si>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</si>
  <si>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</si>
  <si>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</si>
  <si>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</si>
  <si>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</si>
  <si>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</si>
  <si>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</si>
  <si>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</si>
  <si>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</si>
  <si>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</si>
  <si>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</si>
  <si>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</si>
  <si>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</si>
  <si>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</si>
  <si>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</si>
  <si>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</si>
  <si>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</si>
  <si>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</si>
  <si>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</si>
  <si>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</si>
  <si>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</si>
  <si>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</si>
  <si>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</si>
  <si>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</si>
  <si>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</si>
  <si>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</si>
  <si>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</si>
  <si>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</si>
  <si>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</si>
  <si>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</si>
  <si>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</si>
  <si>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</si>
  <si>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</si>
  <si>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</si>
  <si>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</si>
  <si>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</si>
  <si>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</si>
  <si>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</si>
  <si>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</si>
  <si>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</si>
  <si>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</si>
  <si>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</si>
  <si>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</si>
  <si>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</si>
  <si>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</si>
  <si>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</si>
  <si>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</si>
  <si>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</si>
  <si>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</si>
  <si>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</si>
  <si>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</si>
  <si>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</si>
  <si>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</si>
  <si>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</si>
  <si>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</si>
  <si>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</si>
  <si>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</si>
  <si>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</si>
  <si>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</si>
  <si>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</si>
  <si>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</si>
  <si>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</si>
  <si>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</si>
  <si>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</si>
  <si>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</si>
  <si>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</si>
  <si>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</si>
  <si>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</si>
  <si>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</si>
  <si>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</si>
  <si>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</si>
  <si>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</si>
  <si>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</si>
  <si>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</si>
  <si>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</si>
  <si>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</si>
  <si>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</si>
  <si>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</si>
  <si>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</si>
  <si>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</si>
  <si>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</si>
  <si>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</si>
  <si>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</si>
  <si>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</si>
  <si>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</si>
  <si>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</si>
  <si>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</si>
  <si>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</si>
  <si>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</si>
  <si>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</si>
  <si>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</si>
  <si>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</si>
  <si>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</si>
  <si>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</si>
  <si>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</si>
  <si>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</si>
  <si>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</si>
  <si>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</si>
  <si>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</si>
  <si>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</si>
  <si>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</si>
  <si>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</si>
  <si>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</si>
  <si>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</si>
  <si>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</si>
  <si>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</si>
  <si>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</si>
  <si>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</si>
  <si>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</si>
  <si>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</si>
  <si>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</si>
  <si>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</si>
  <si>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</si>
  <si>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</si>
  <si>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</si>
  <si>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</si>
  <si>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</si>
  <si>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</si>
  <si>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</si>
  <si>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</si>
  <si>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</si>
  <si>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</si>
  <si>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</si>
  <si>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</si>
  <si>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</si>
  <si>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</si>
  <si>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</si>
  <si>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</si>
  <si>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</si>
  <si>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</si>
  <si>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</si>
  <si>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</si>
  <si>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</si>
  <si>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</si>
  <si>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</si>
  <si>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</si>
  <si>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</si>
  <si>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</si>
  <si>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</si>
  <si>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</si>
  <si>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</si>
  <si>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</si>
  <si>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</si>
  <si>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</si>
  <si>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</si>
  <si>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</si>
  <si>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</si>
  <si>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</si>
  <si>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</si>
  <si>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</si>
  <si>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</si>
  <si>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</si>
  <si>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</si>
  <si>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</si>
  <si>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</si>
  <si>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</si>
  <si>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</si>
  <si>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</si>
  <si>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</si>
  <si>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</si>
  <si>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</si>
  <si>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</si>
  <si>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</si>
  <si>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</si>
  <si>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</si>
  <si>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</si>
  <si>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</si>
  <si>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</si>
  <si>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</si>
  <si>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</si>
  <si>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</si>
  <si>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</si>
  <si>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</si>
  <si>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</si>
  <si>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</si>
  <si>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</si>
  <si>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</si>
  <si>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</si>
  <si>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</si>
  <si>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</si>
  <si>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</si>
  <si>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</si>
  <si>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</si>
  <si>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</si>
  <si>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</si>
  <si>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</si>
  <si>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</si>
  <si>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</si>
  <si>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</si>
  <si>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</si>
  <si>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</si>
  <si>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</si>
  <si>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</si>
  <si>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</si>
  <si>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</si>
  <si>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</si>
  <si>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</si>
  <si>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</si>
  <si>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</si>
  <si>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</si>
  <si>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</si>
  <si>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</si>
  <si>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</si>
  <si>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</si>
  <si>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</si>
  <si>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</si>
  <si>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</si>
  <si>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</si>
  <si>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</si>
  <si>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</si>
  <si>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</si>
  <si>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</si>
  <si>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</si>
  <si>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</si>
  <si>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</si>
  <si>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</si>
  <si>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</si>
  <si>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</si>
  <si>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</si>
  <si>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</si>
  <si>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</si>
  <si>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</si>
  <si>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</si>
  <si>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</si>
  <si>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</si>
  <si>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</si>
  <si>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</si>
  <si>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</si>
  <si>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</si>
  <si>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</si>
  <si>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</si>
  <si>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</si>
  <si>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</si>
  <si>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</si>
  <si>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</si>
  <si>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</si>
  <si>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</si>
  <si>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</si>
  <si>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</si>
  <si>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</si>
  <si>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</si>
  <si>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</si>
  <si>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</si>
  <si>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</si>
  <si>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</si>
  <si>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</si>
  <si>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</si>
  <si>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</si>
  <si>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</si>
  <si>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</si>
  <si>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</si>
  <si>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</si>
  <si>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</si>
  <si>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</si>
  <si>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</si>
  <si>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</si>
  <si>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</si>
  <si>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</si>
  <si>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</si>
  <si>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</si>
  <si>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</si>
  <si>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</si>
  <si>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</si>
  <si>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</si>
  <si>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</si>
  <si>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</si>
  <si>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</si>
  <si>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</si>
  <si>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</si>
  <si>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</si>
  <si>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</si>
  <si>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</si>
  <si>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</si>
  <si>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</si>
  <si>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</si>
  <si>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</si>
  <si>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</si>
  <si>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</si>
  <si>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</si>
  <si>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</si>
  <si>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</si>
  <si>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</si>
  <si>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</si>
  <si>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</si>
  <si>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</si>
  <si>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</si>
  <si>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</si>
  <si>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</si>
  <si>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</si>
  <si>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</si>
  <si>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</si>
  <si>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</si>
  <si>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</si>
  <si>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</si>
  <si>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</si>
  <si>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</si>
  <si>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</si>
  <si>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</si>
  <si>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</si>
  <si>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</si>
  <si>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</si>
  <si>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</si>
  <si>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</si>
  <si>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</si>
  <si>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</si>
  <si>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</si>
  <si>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</si>
  <si>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</si>
  <si>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</si>
  <si>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</si>
  <si>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</si>
  <si>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</si>
  <si>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</si>
  <si>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</si>
  <si>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</si>
  <si>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</si>
  <si>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</si>
  <si>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</si>
  <si>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</si>
  <si>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</si>
  <si>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</si>
  <si>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</si>
  <si>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</si>
  <si>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</si>
  <si>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</si>
  <si>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</si>
  <si>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</si>
  <si>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</si>
  <si>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</si>
  <si>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</si>
  <si>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</si>
  <si>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</si>
  <si>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</si>
  <si>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</si>
  <si>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</si>
  <si>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</si>
  <si>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</si>
  <si>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</si>
  <si>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</si>
  <si>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</si>
  <si>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</si>
  <si>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</si>
  <si>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</si>
  <si>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</si>
  <si>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</si>
  <si>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</si>
  <si>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</si>
  <si>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</si>
  <si>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</si>
  <si>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</si>
  <si>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</si>
  <si>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</si>
  <si>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</si>
  <si>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</si>
  <si>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</si>
  <si>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</si>
  <si>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</si>
  <si>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</si>
  <si>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</si>
  <si>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</si>
  <si>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</si>
  <si>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</si>
  <si>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</si>
  <si>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</si>
  <si>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</si>
  <si>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</si>
  <si>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</si>
  <si>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</si>
  <si>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</si>
  <si>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</si>
  <si>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</si>
  <si>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</si>
  <si>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</si>
  <si>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</si>
  <si>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</si>
  <si>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</si>
  <si>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</si>
  <si>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</si>
  <si>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</si>
  <si>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</si>
  <si>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</si>
  <si>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</si>
  <si>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</si>
  <si>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</si>
  <si>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</si>
  <si>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</si>
  <si>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</si>
  <si>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</si>
  <si>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</si>
  <si>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</si>
  <si>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</si>
  <si>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</si>
  <si>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</si>
  <si>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</si>
  <si>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</si>
  <si>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</si>
  <si>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</si>
  <si>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</si>
  <si>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</si>
  <si>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</si>
  <si>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</si>
  <si>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</si>
  <si>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</si>
  <si>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</si>
  <si>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</si>
  <si>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</si>
  <si>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</si>
  <si>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</si>
  <si>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</si>
  <si>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</si>
  <si>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</si>
  <si>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</si>
  <si>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</si>
  <si>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</si>
  <si>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</si>
  <si>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</si>
  <si>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</si>
  <si>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</si>
  <si>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</si>
  <si>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</si>
  <si>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</si>
  <si>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</si>
  <si>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</si>
  <si>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</si>
  <si>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</si>
  <si>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</si>
  <si>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</si>
  <si>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</si>
  <si>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</si>
  <si>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</si>
  <si>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</si>
  <si>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</si>
  <si>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</si>
  <si>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</si>
  <si>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</si>
  <si>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</si>
  <si>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</si>
  <si>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</si>
  <si>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</si>
  <si>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</si>
  <si>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</si>
  <si>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</si>
  <si>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</si>
  <si>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</si>
  <si>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</si>
  <si>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</si>
  <si>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</si>
  <si>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</si>
  <si>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</si>
  <si>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</si>
  <si>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</si>
  <si>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</si>
  <si>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</si>
  <si>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</si>
  <si>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</si>
  <si>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</si>
  <si>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</si>
  <si>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</si>
  <si>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</si>
  <si>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</si>
  <si>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</si>
  <si>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</si>
  <si>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</si>
  <si>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</si>
  <si>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</si>
  <si>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</si>
  <si>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</si>
  <si>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</si>
  <si>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</si>
  <si>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</si>
  <si>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</si>
  <si>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</si>
  <si>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</si>
  <si>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</si>
  <si>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</si>
  <si>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</si>
  <si>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</si>
  <si>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</si>
  <si>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</si>
  <si>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</si>
  <si>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</si>
  <si>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</si>
  <si>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</si>
  <si>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</si>
  <si>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</si>
  <si>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</si>
  <si>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</si>
  <si>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</si>
  <si>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</si>
  <si>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</si>
  <si>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</si>
  <si>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</si>
  <si>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</si>
  <si>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</si>
  <si>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</si>
  <si>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</si>
  <si>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</si>
  <si>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</si>
  <si>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</si>
  <si>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</si>
  <si>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</si>
  <si>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</si>
  <si>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</si>
  <si>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</si>
  <si>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</si>
  <si>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</si>
  <si>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</si>
  <si>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</si>
  <si>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</si>
  <si>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</si>
  <si>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</si>
  <si>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</si>
  <si>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</si>
  <si>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</si>
  <si>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</si>
  <si>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</si>
  <si>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</si>
  <si>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</si>
  <si>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</si>
  <si>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</si>
  <si>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</si>
  <si>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</si>
  <si>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</si>
  <si>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</si>
  <si>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</si>
  <si>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</si>
  <si>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</si>
  <si>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</si>
  <si>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</si>
  <si>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</si>
  <si>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</si>
  <si>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</si>
  <si>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</si>
  <si>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</si>
  <si>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</si>
  <si>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</si>
  <si>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</si>
  <si>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</si>
  <si>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</si>
  <si>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</si>
  <si>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</si>
  <si>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</si>
  <si>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</si>
  <si>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</si>
  <si>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</si>
  <si>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</si>
  <si>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</si>
  <si>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</si>
  <si>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</si>
  <si>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</si>
  <si>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</si>
  <si>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</si>
  <si>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</si>
  <si>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</si>
  <si>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</si>
  <si>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</si>
  <si>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</si>
  <si>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</si>
  <si>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</si>
  <si>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</si>
  <si>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</si>
  <si>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</si>
  <si>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</si>
  <si>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</si>
  <si>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</si>
  <si>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</si>
  <si>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</si>
  <si>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</si>
  <si>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</si>
  <si>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</si>
  <si>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</si>
  <si>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</si>
  <si>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</si>
  <si>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</si>
  <si>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</si>
  <si>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</si>
  <si>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</si>
  <si>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</si>
  <si>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</si>
  <si>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</si>
  <si>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</si>
  <si>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</si>
  <si>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</si>
  <si>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</si>
  <si>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</si>
  <si>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</si>
  <si>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</si>
  <si>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</si>
  <si>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</si>
  <si>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</si>
  <si>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</si>
  <si>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</si>
  <si>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</si>
  <si>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</si>
  <si>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</si>
  <si>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</si>
  <si>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</si>
  <si>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</si>
  <si>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</si>
  <si>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</si>
  <si>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</si>
  <si>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</si>
  <si>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</si>
  <si>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</si>
  <si>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</si>
  <si>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</si>
  <si>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</si>
  <si>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</si>
  <si>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</si>
  <si>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</si>
  <si>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</si>
  <si>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</si>
  <si>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</si>
  <si>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</si>
  <si>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</si>
  <si>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</si>
  <si>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</si>
  <si>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</si>
  <si>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</si>
  <si>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</si>
  <si>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</si>
  <si>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</si>
  <si>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</si>
  <si>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</si>
  <si>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</si>
  <si>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</si>
  <si>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</si>
  <si>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</si>
  <si>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</si>
  <si>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</si>
  <si>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</si>
  <si>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</si>
  <si>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</si>
  <si>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</si>
  <si>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</si>
  <si>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</si>
  <si>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</si>
  <si>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</si>
  <si>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</si>
  <si>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</si>
  <si>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</si>
  <si>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</si>
  <si>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</si>
  <si>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</si>
  <si>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</si>
  <si>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</si>
  <si>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</si>
  <si>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</si>
  <si>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</si>
  <si>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</si>
  <si>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</si>
  <si>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</si>
  <si>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</si>
  <si>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</si>
  <si>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</si>
  <si>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</si>
  <si>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</si>
  <si>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</si>
  <si>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</si>
  <si>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</si>
  <si>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</si>
  <si>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</si>
  <si>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</si>
  <si>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</si>
  <si>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</si>
  <si>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</si>
  <si>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</si>
  <si>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</si>
  <si>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</si>
  <si>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</si>
  <si>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</si>
  <si>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</si>
  <si>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</si>
  <si>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</si>
  <si>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</si>
  <si>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</si>
  <si>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</si>
  <si>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</si>
  <si>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</si>
  <si>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</si>
  <si>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</si>
  <si>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</si>
  <si>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</si>
  <si>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</si>
  <si>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</si>
  <si>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</si>
  <si>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</si>
  <si>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</si>
  <si>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</si>
  <si>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</si>
  <si>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</si>
  <si>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</si>
  <si>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</si>
  <si>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</si>
  <si>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</si>
  <si>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</si>
  <si>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</si>
  <si>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</si>
  <si>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</si>
  <si>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</si>
  <si>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</si>
  <si>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</si>
  <si>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</si>
  <si>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</si>
  <si>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</si>
  <si>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</si>
  <si>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</si>
  <si>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</si>
  <si>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</si>
  <si>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</si>
  <si>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</si>
  <si>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</si>
  <si>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</si>
  <si>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</si>
  <si>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</si>
  <si>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</si>
  <si>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</si>
  <si>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</si>
  <si>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</si>
  <si>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</si>
  <si>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</si>
  <si>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</si>
  <si>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</si>
  <si>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</si>
  <si>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</si>
  <si>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</si>
  <si>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</si>
  <si>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</si>
  <si>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</si>
  <si>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</si>
  <si>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</si>
  <si>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</si>
  <si>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</si>
  <si>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</si>
  <si>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</si>
  <si>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</si>
  <si>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</si>
  <si>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</si>
  <si>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</si>
  <si>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</si>
  <si>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</si>
  <si>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</si>
  <si>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</si>
  <si>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</si>
  <si>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</si>
  <si>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</si>
  <si>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</si>
  <si>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</si>
  <si>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</si>
  <si>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</si>
  <si>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</si>
  <si>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</si>
  <si>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</si>
  <si>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</si>
  <si>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</si>
  <si>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</si>
  <si>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</si>
  <si>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</si>
  <si>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</si>
  <si>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</si>
  <si>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</si>
  <si>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</si>
  <si>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</si>
  <si>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</si>
  <si>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</si>
  <si>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</si>
  <si>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</si>
  <si>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</si>
  <si>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</si>
  <si>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</si>
  <si>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</si>
  <si>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</si>
  <si>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</si>
  <si>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</si>
  <si>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</si>
  <si>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</si>
  <si>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</si>
  <si>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</si>
  <si>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</si>
  <si>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</si>
  <si>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</si>
  <si>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</si>
  <si>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</si>
  <si>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</si>
  <si>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</si>
  <si>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</si>
  <si>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</si>
  <si>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</si>
  <si>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</si>
  <si>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</si>
  <si>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</si>
  <si>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</si>
  <si>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</si>
  <si>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</si>
  <si>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</si>
  <si>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</si>
  <si>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</si>
  <si>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</si>
  <si>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</si>
  <si>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</si>
  <si>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</si>
  <si>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</si>
  <si>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</si>
  <si>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</si>
  <si>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</si>
  <si>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</si>
  <si>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</si>
  <si>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</si>
  <si>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</si>
  <si>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</si>
  <si>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</si>
  <si>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</si>
  <si>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</si>
  <si>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</si>
  <si>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</si>
  <si>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</si>
  <si>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</si>
  <si>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</si>
  <si>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</si>
  <si>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</si>
  <si>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</si>
  <si>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</si>
  <si>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</si>
  <si>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</si>
  <si>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</si>
  <si>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</si>
  <si>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</si>
  <si>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</si>
  <si>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</si>
  <si>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</si>
  <si>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</si>
  <si>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</si>
  <si>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</si>
  <si>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</si>
  <si>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</si>
  <si>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</si>
  <si>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</si>
  <si>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</si>
  <si>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</si>
  <si>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</si>
  <si>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</si>
  <si>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</si>
  <si>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</si>
  <si>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</si>
  <si>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</si>
  <si>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</si>
  <si>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</si>
  <si>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</si>
  <si>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</si>
  <si>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</si>
  <si>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</si>
  <si>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</si>
  <si>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</si>
  <si>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</si>
  <si>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</si>
  <si>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</si>
  <si>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</si>
  <si>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</si>
  <si>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</si>
  <si>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</si>
  <si>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</si>
  <si>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</si>
  <si>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</si>
  <si>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</si>
  <si>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</si>
  <si>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</si>
  <si>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</si>
  <si>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</si>
  <si>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</si>
  <si>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</si>
  <si>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</si>
  <si>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</si>
  <si>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</si>
  <si>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</si>
  <si>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</si>
  <si>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</si>
  <si>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</si>
  <si>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</si>
  <si>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</si>
  <si>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</si>
  <si>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</si>
  <si>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</si>
  <si>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</si>
  <si>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</si>
  <si>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</si>
  <si>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</si>
  <si>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</si>
  <si>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</si>
  <si>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</si>
  <si>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</si>
  <si>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</si>
  <si>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</si>
  <si>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</si>
  <si>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</si>
  <si>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</si>
  <si>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</si>
  <si>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</si>
  <si>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</si>
  <si>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</si>
  <si>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</si>
  <si>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</si>
  <si>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</si>
  <si>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</si>
  <si>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</si>
  <si>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</si>
  <si>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</si>
  <si>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</si>
  <si>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</si>
  <si>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</si>
  <si>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</si>
  <si>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</si>
  <si>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</si>
  <si>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</si>
  <si>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</si>
  <si>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</si>
  <si>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</si>
  <si>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</si>
  <si>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</si>
  <si>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</si>
  <si>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</si>
  <si>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</si>
  <si>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</si>
  <si>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</si>
  <si>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</si>
  <si>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</si>
  <si>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</si>
  <si>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</si>
  <si>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</si>
  <si>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</si>
  <si>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</si>
  <si>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</si>
  <si>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</si>
  <si>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</si>
  <si>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</si>
  <si>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</si>
  <si>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</si>
  <si>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</si>
  <si>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</si>
  <si>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</si>
  <si>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</si>
  <si>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</si>
  <si>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</si>
  <si>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</si>
  <si>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</si>
  <si>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</si>
  <si>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</si>
  <si>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</si>
  <si>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</si>
  <si>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</si>
  <si>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</si>
  <si>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</si>
  <si>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</si>
  <si>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</si>
  <si>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</si>
  <si>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</si>
  <si>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</si>
  <si>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</si>
  <si>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</si>
  <si>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</si>
  <si>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</si>
  <si>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</si>
  <si>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</si>
  <si>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</si>
  <si>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</si>
  <si>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</si>
  <si>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</si>
  <si>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</si>
  <si>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</si>
  <si>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</si>
  <si>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</si>
  <si>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</si>
  <si>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</si>
  <si>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</si>
  <si>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</si>
  <si>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</si>
  <si>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</si>
  <si>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</si>
  <si>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</si>
  <si>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</si>
  <si>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</si>
  <si>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</si>
  <si>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</si>
  <si>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</si>
  <si>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</si>
  <si>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</si>
  <si>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</si>
  <si>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</si>
  <si>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</si>
  <si>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</si>
  <si>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</si>
  <si>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</si>
  <si>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</si>
  <si>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</si>
  <si>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</si>
  <si>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</si>
  <si>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</si>
  <si>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</si>
  <si>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</si>
  <si>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</si>
  <si>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</si>
  <si>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</si>
  <si>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</si>
  <si>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</si>
  <si>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</si>
  <si>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</si>
  <si>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</si>
  <si>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</si>
  <si>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</si>
  <si>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</si>
  <si>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</si>
  <si>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</si>
  <si>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</si>
  <si>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</si>
  <si>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</si>
  <si>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</si>
  <si>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</si>
  <si>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</si>
  <si>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</si>
  <si>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</si>
  <si>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</si>
  <si>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</si>
  <si>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</si>
  <si>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</si>
  <si>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</si>
  <si>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</si>
  <si>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</si>
  <si>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</si>
  <si>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</si>
  <si>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</si>
  <si>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</si>
  <si>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</si>
  <si>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</si>
  <si>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</si>
  <si>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</si>
  <si>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</si>
  <si>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</si>
  <si>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</si>
  <si>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</si>
  <si>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</si>
  <si>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</si>
  <si>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</si>
  <si>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</si>
  <si>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</si>
  <si>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</si>
  <si>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</si>
  <si>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</si>
  <si>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</si>
  <si>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</si>
  <si>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</si>
  <si>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</si>
  <si>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</si>
  <si>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</si>
  <si>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</si>
  <si>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</si>
  <si>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</si>
  <si>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</si>
  <si>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</si>
  <si>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</si>
  <si>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</si>
  <si>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</si>
  <si>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</si>
  <si>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</si>
  <si>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</si>
  <si>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</si>
  <si>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</si>
  <si>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</si>
  <si>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</si>
  <si>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</si>
  <si>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</si>
  <si>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</si>
  <si>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</si>
  <si>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</si>
  <si>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</si>
  <si>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</si>
  <si>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</si>
  <si>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</si>
  <si>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</si>
  <si>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</si>
  <si>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</si>
  <si>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</si>
  <si>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</si>
  <si>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</si>
  <si>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</si>
  <si>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</si>
  <si>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</si>
  <si>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</si>
  <si>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</si>
  <si>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</si>
  <si>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</si>
  <si>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</si>
  <si>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</si>
  <si>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</si>
  <si>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</si>
  <si>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</si>
  <si>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</si>
  <si>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</si>
  <si>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</si>
  <si>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</si>
  <si>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</si>
  <si>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</si>
  <si>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</si>
  <si>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</si>
  <si>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</si>
  <si>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</si>
  <si>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</si>
  <si>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</si>
  <si>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</si>
  <si>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</si>
  <si>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</si>
  <si>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</si>
  <si>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</si>
  <si>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</si>
  <si>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</si>
  <si>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</si>
  <si>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</si>
  <si>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</si>
  <si>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</si>
  <si>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</si>
  <si>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</si>
  <si>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</si>
  <si>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</si>
  <si>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</si>
  <si>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</si>
  <si>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</si>
  <si>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</si>
  <si>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</si>
  <si>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</si>
  <si>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</si>
  <si>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</si>
  <si>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</si>
  <si>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</si>
  <si>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</si>
  <si>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</si>
  <si>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</si>
  <si>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</si>
  <si>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</si>
  <si>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</si>
  <si>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</si>
  <si>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</si>
  <si>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</si>
  <si>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</si>
  <si>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</si>
  <si>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</si>
  <si>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</si>
  <si>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</si>
  <si>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</si>
  <si>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</si>
  <si>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</si>
  <si>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</si>
  <si>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</si>
  <si>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</si>
  <si>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</si>
  <si>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</si>
  <si>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</si>
  <si>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</si>
  <si>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</si>
  <si>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</si>
  <si>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</si>
  <si>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</si>
  <si>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</si>
  <si>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</si>
  <si>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</si>
  <si>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</si>
  <si>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</si>
  <si>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</si>
  <si>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</si>
  <si>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</si>
  <si>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</si>
  <si>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</si>
  <si>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</si>
  <si>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</si>
  <si>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</si>
  <si>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</si>
  <si>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</si>
  <si>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</si>
  <si>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</si>
  <si>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</si>
  <si>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</si>
  <si>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</si>
  <si>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</si>
  <si>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</si>
  <si>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</si>
  <si>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</si>
  <si>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</si>
  <si>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</si>
  <si>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</si>
  <si>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</si>
  <si>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</si>
  <si>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</si>
  <si>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</si>
  <si>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</si>
  <si>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</si>
  <si>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</si>
  <si>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</si>
  <si>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</si>
  <si>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</si>
  <si>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</si>
  <si>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</si>
  <si>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</si>
  <si>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</si>
  <si>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</si>
  <si>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</si>
  <si>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</si>
  <si>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</si>
  <si>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</si>
  <si>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</si>
  <si>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</si>
  <si>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</si>
  <si>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</si>
  <si>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</si>
  <si>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</si>
  <si>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</si>
  <si>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</si>
  <si>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</si>
  <si>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</si>
  <si>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</si>
  <si>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</si>
  <si>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</si>
  <si>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</si>
  <si>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</si>
  <si>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</si>
  <si>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</si>
  <si>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</si>
  <si>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</si>
  <si>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</si>
  <si>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</si>
  <si>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</si>
  <si>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</si>
  <si>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</si>
  <si>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</si>
  <si>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</si>
  <si>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</si>
  <si>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</si>
  <si>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</si>
  <si>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</si>
  <si>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</si>
  <si>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</si>
  <si>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</si>
  <si>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</si>
  <si>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</si>
  <si>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</si>
  <si>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</si>
  <si>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</si>
  <si>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</si>
  <si>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</si>
  <si>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</si>
  <si>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</si>
  <si>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</si>
  <si>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</si>
  <si>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</si>
  <si>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</si>
  <si>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</si>
  <si>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</si>
  <si>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</si>
  <si>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</si>
  <si>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</si>
  <si>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</si>
  <si>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</si>
  <si>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</si>
  <si>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</si>
  <si>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</si>
  <si>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</si>
  <si>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</si>
  <si>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</si>
  <si>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</si>
  <si>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</si>
  <si>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</si>
  <si>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</si>
  <si>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</si>
  <si>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</si>
  <si>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</si>
  <si>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</si>
  <si>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</si>
  <si>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</si>
  <si>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</si>
  <si>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</si>
  <si>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</si>
  <si>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</si>
  <si>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</si>
  <si>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</si>
  <si>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</si>
  <si>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</si>
  <si>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</si>
  <si>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</si>
  <si>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</si>
  <si>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</si>
  <si>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</si>
  <si>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</si>
  <si>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</si>
  <si>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</si>
  <si>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</si>
  <si>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</si>
  <si>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</si>
  <si>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</si>
  <si>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</si>
  <si>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</si>
  <si>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</si>
  <si>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</si>
  <si>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</si>
  <si>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</si>
  <si>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</si>
  <si>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</si>
  <si>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</si>
  <si>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</si>
  <si>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</si>
  <si>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</si>
  <si>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</si>
  <si>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</si>
  <si>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</si>
  <si>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</si>
  <si>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</si>
  <si>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</si>
  <si>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</si>
  <si>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</si>
  <si>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</si>
  <si>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</si>
  <si>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</si>
  <si>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</si>
  <si>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</si>
  <si>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</si>
  <si>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</si>
  <si>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</si>
  <si>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</si>
  <si>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</si>
  <si>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</si>
  <si>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</si>
  <si>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</si>
  <si>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</si>
  <si>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</si>
  <si>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</si>
  <si>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</si>
  <si>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</si>
  <si>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</si>
  <si>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</si>
  <si>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</si>
  <si>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</si>
  <si>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</si>
  <si>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</si>
  <si>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</si>
  <si>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</si>
  <si>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</si>
  <si>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</si>
  <si>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</si>
  <si>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</si>
  <si>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</si>
  <si>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</si>
  <si>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</si>
  <si>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</si>
  <si>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</si>
  <si>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</si>
  <si>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</si>
  <si>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</si>
  <si>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</si>
  <si>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</si>
  <si>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</si>
  <si>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</si>
  <si>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</si>
  <si>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</si>
  <si>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</si>
  <si>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</si>
  <si>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</si>
  <si>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</si>
  <si>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</si>
  <si>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</si>
  <si>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</si>
  <si>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</si>
  <si>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</si>
  <si>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</si>
  <si>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</si>
  <si>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</si>
  <si>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</si>
  <si>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</si>
  <si>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</si>
  <si>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</si>
  <si>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</si>
  <si>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</si>
  <si>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</si>
  <si>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</si>
  <si>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</si>
  <si>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</si>
  <si>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</si>
  <si>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</si>
  <si>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</si>
  <si>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</si>
  <si>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</si>
  <si>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</si>
  <si>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</si>
  <si>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</si>
  <si>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</si>
  <si>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</si>
  <si>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</si>
  <si>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</si>
  <si>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</si>
  <si>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</si>
  <si>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</si>
  <si>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</si>
  <si>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</si>
  <si>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</si>
  <si>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</si>
  <si>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</si>
  <si>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</si>
  <si>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</si>
  <si>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</si>
  <si>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</si>
  <si>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</si>
  <si>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</si>
  <si>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</si>
  <si>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</si>
  <si>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</si>
  <si>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</si>
  <si>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</si>
  <si>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</si>
  <si>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</si>
  <si>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</si>
  <si>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</si>
  <si>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</si>
  <si>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</si>
  <si>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</si>
  <si>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</si>
  <si>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</si>
  <si>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</si>
  <si>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</si>
  <si>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</si>
  <si>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</si>
  <si>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</si>
  <si>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</si>
  <si>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</si>
  <si>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</si>
  <si>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</si>
  <si>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</si>
  <si>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</si>
  <si>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</si>
  <si>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</si>
  <si>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</si>
  <si>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</si>
  <si>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</si>
  <si>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</si>
  <si>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</si>
  <si>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</si>
  <si>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</si>
  <si>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</si>
  <si>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</si>
  <si>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</si>
  <si>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</si>
  <si>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</si>
  <si>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</si>
  <si>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</si>
  <si>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</si>
  <si>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</si>
  <si>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</si>
  <si>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</si>
  <si>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</si>
  <si>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</si>
  <si>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</si>
  <si>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</si>
  <si>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</si>
  <si>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</si>
  <si>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</si>
  <si>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</si>
  <si>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</si>
  <si>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</si>
  <si>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</si>
  <si>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</si>
  <si>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</si>
  <si>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</si>
  <si>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</si>
  <si>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</si>
  <si>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</si>
  <si>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</si>
  <si>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</si>
  <si>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</si>
  <si>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</si>
  <si>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</si>
  <si>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</si>
  <si>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</si>
  <si>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</si>
  <si>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</si>
  <si>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</si>
  <si>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</si>
  <si>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</si>
  <si>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</si>
  <si>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</si>
  <si>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</si>
  <si>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</si>
  <si>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</si>
  <si>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</si>
  <si>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</si>
  <si>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</si>
  <si>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</si>
  <si>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</si>
  <si>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</si>
  <si>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</si>
  <si>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</si>
  <si>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</si>
  <si>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</si>
  <si>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</si>
  <si>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</si>
  <si>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</si>
  <si>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</si>
  <si>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</si>
  <si>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</si>
  <si>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</si>
  <si>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</si>
  <si>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</si>
  <si>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</si>
  <si>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</si>
  <si>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</si>
  <si>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</si>
  <si>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</si>
  <si>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</si>
  <si>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</si>
  <si>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</si>
  <si>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</si>
  <si>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</si>
  <si>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</si>
  <si>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</si>
  <si>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</si>
  <si>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</si>
  <si>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</si>
  <si>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</si>
  <si>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</si>
  <si>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</si>
  <si>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</si>
  <si>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</si>
  <si>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</si>
  <si>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</si>
  <si>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</si>
  <si>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</si>
  <si>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</si>
  <si>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</si>
  <si>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</si>
  <si>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</si>
  <si>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</si>
  <si>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</si>
  <si>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</si>
  <si>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</si>
  <si>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</si>
  <si>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</si>
  <si>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</si>
  <si>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</si>
  <si>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</si>
  <si>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</si>
  <si>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</si>
  <si>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</si>
  <si>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</si>
  <si>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</si>
  <si>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</si>
  <si>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</si>
  <si>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</si>
  <si>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</si>
  <si>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</si>
  <si>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</si>
  <si>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</si>
  <si>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</si>
  <si>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</si>
  <si>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</si>
  <si>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</si>
  <si>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</si>
  <si>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</si>
  <si>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</si>
  <si>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</si>
  <si>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</si>
  <si>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</si>
  <si>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</si>
  <si>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</si>
  <si>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</si>
  <si>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</si>
  <si>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</si>
  <si>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</si>
  <si>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</si>
  <si>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</si>
  <si>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</si>
  <si>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</si>
  <si>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</si>
  <si>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</si>
  <si>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</si>
  <si>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</si>
  <si>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</si>
  <si>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</si>
  <si>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</si>
  <si>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</si>
  <si>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</si>
  <si>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</si>
  <si>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</si>
  <si>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</si>
  <si>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</si>
  <si>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</si>
  <si>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</si>
  <si>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</si>
  <si>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</si>
  <si>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</si>
  <si>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</si>
  <si>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</si>
  <si>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</si>
  <si>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</si>
  <si>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</si>
  <si>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</si>
  <si>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</si>
  <si>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</si>
  <si>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</si>
  <si>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</si>
  <si>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</si>
  <si>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</si>
  <si>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</si>
  <si>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</si>
  <si>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</si>
  <si>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</si>
  <si>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</si>
  <si>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</si>
  <si>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</si>
  <si>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</si>
  <si>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</si>
  <si>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</si>
  <si>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</si>
  <si>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</si>
  <si>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</si>
  <si>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</si>
  <si>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</si>
  <si>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</si>
  <si>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</si>
  <si>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</si>
  <si>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</si>
  <si>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</si>
  <si>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</si>
  <si>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</si>
  <si>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</si>
  <si>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</si>
  <si>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</si>
  <si>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</si>
  <si>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</si>
  <si>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</si>
  <si>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</si>
  <si>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</si>
  <si>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</si>
  <si>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</si>
  <si>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</si>
  <si>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</si>
  <si>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</si>
  <si>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</si>
  <si>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</si>
  <si>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</si>
  <si>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</si>
  <si>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</si>
  <si>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</si>
  <si>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</si>
  <si>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</si>
  <si>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</si>
  <si>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</si>
  <si>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</si>
  <si>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</si>
  <si>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</si>
  <si>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</si>
  <si>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</si>
  <si>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</si>
  <si>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</si>
  <si>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</si>
  <si>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</si>
  <si>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</si>
  <si>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</si>
  <si>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</si>
  <si>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</si>
  <si>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</si>
  <si>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</si>
  <si>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</si>
  <si>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</si>
  <si>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</si>
  <si>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</si>
  <si>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</si>
  <si>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</si>
  <si>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</si>
  <si>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</si>
  <si>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</si>
  <si>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</si>
  <si>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</si>
  <si>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</si>
  <si>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</si>
  <si>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</si>
  <si>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</si>
  <si>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</si>
  <si>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</si>
  <si>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</si>
  <si>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</si>
  <si>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</si>
  <si>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</si>
  <si>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</si>
  <si>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</si>
  <si>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</si>
  <si>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</si>
  <si>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</si>
  <si>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</si>
  <si>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</si>
  <si>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</si>
  <si>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</si>
  <si>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</si>
  <si>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</si>
  <si>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</si>
  <si>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</si>
  <si>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</si>
  <si>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</si>
  <si>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</si>
  <si>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</si>
  <si>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</si>
  <si>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</si>
  <si>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</si>
  <si>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</si>
  <si>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</si>
  <si>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</si>
  <si>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</si>
  <si>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</si>
  <si>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</si>
  <si>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</si>
  <si>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</si>
  <si>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</si>
  <si>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</si>
  <si>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</si>
  <si>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</si>
  <si>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</si>
  <si>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</si>
  <si>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</si>
  <si>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</si>
  <si>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</si>
  <si>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</si>
  <si>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</si>
  <si>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</si>
  <si>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</si>
  <si>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</si>
  <si>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</si>
  <si>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</si>
  <si>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</si>
  <si>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</si>
  <si>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</si>
  <si>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</si>
  <si>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</si>
  <si>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</si>
  <si>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</si>
  <si>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</si>
  <si>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</si>
  <si>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</si>
  <si>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</si>
  <si>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</si>
  <si>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</si>
  <si>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</si>
  <si>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</si>
  <si>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</si>
  <si>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</si>
  <si>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</si>
  <si>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</si>
  <si>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</si>
  <si>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</si>
  <si>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</si>
  <si>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</si>
  <si>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</si>
  <si>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</si>
  <si>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</si>
  <si>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</si>
  <si>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</si>
  <si>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</si>
  <si>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</si>
  <si>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</si>
  <si>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</si>
  <si>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</si>
  <si>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</si>
  <si>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</si>
  <si>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</si>
  <si>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</si>
  <si>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</si>
  <si>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</si>
  <si>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</si>
  <si>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</si>
  <si>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</si>
  <si>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</si>
  <si>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</si>
  <si>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</si>
  <si>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</si>
  <si>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</si>
  <si>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</si>
  <si>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</si>
  <si>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</si>
  <si>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</si>
  <si>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</si>
  <si>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</si>
  <si>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</si>
  <si>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</si>
  <si>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</si>
  <si>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</si>
  <si>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</si>
  <si>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</si>
  <si>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</si>
  <si>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</si>
  <si>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</si>
  <si>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</si>
  <si>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</si>
  <si>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</si>
  <si>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</si>
  <si>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</si>
  <si>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</si>
  <si>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</si>
  <si>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</si>
  <si>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</si>
  <si>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</si>
  <si>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</si>
  <si>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</si>
  <si>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</si>
  <si>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</si>
  <si>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</si>
  <si>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</si>
  <si>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</si>
  <si>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</si>
  <si>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</si>
  <si>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</si>
  <si>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</si>
  <si>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</si>
  <si>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</si>
  <si>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</si>
  <si>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</si>
  <si>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</si>
  <si>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</si>
  <si>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</si>
  <si>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</si>
  <si>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</si>
  <si>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</si>
  <si>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</si>
  <si>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</si>
  <si>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</si>
  <si>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</si>
  <si>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</si>
  <si>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</si>
  <si>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</si>
  <si>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</si>
  <si>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</si>
  <si>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</si>
  <si>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</si>
  <si>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</si>
  <si>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</si>
  <si>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</si>
  <si>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</si>
  <si>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</si>
  <si>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</si>
  <si>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</si>
  <si>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</si>
  <si>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</si>
  <si>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</si>
  <si>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</si>
  <si>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</si>
  <si>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</si>
  <si>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</si>
  <si>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</si>
  <si>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</si>
  <si>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</si>
  <si>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</si>
  <si>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</si>
  <si>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</si>
  <si>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</si>
  <si>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</si>
  <si>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</si>
  <si>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</si>
  <si>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</si>
  <si>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</si>
  <si>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</si>
  <si>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</si>
  <si>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</si>
  <si>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</si>
  <si>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</si>
  <si>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</si>
  <si>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</si>
  <si>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</si>
  <si>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</si>
  <si>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</si>
  <si>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</si>
  <si>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</si>
  <si>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</si>
  <si>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</si>
  <si>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</si>
  <si>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</si>
  <si>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</si>
  <si>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</si>
  <si>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</si>
  <si>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</si>
  <si>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</si>
  <si>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</si>
  <si>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</si>
  <si>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</si>
  <si>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</si>
  <si>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</si>
  <si>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</si>
  <si>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</si>
  <si>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</si>
  <si>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</si>
  <si>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</si>
  <si>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</si>
  <si>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</si>
  <si>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</si>
  <si>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</si>
  <si>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</si>
  <si>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</si>
  <si>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</si>
  <si>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</si>
  <si>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</si>
  <si>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</si>
  <si>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</si>
  <si>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</si>
  <si>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</si>
  <si>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</si>
  <si>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</si>
  <si>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</si>
  <si>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</si>
  <si>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</si>
  <si>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</si>
  <si>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</si>
  <si>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</si>
  <si>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</si>
  <si>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</si>
  <si>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</si>
  <si>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</si>
  <si>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</si>
  <si>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</si>
  <si>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</si>
  <si>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</si>
  <si>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</si>
  <si>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</si>
  <si>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</si>
  <si>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</si>
  <si>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</si>
  <si>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</si>
  <si>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</si>
  <si>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</si>
  <si>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</si>
  <si>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</si>
  <si>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</si>
  <si>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</si>
  <si>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</si>
  <si>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</si>
  <si>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</si>
  <si>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</si>
  <si>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</si>
  <si>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</si>
  <si>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</si>
  <si>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</si>
  <si>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</si>
  <si>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</si>
  <si>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</si>
  <si>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</si>
  <si>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</si>
  <si>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</si>
  <si>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</si>
  <si>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</si>
  <si>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</si>
  <si>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</si>
  <si>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</si>
  <si>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</si>
  <si>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</si>
  <si>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</si>
  <si>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</si>
  <si>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</si>
  <si>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</si>
  <si>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</si>
  <si>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</si>
  <si>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</si>
  <si>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</si>
  <si>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</si>
  <si>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</si>
  <si>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</si>
  <si>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</si>
  <si>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</si>
  <si>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</si>
  <si>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</si>
  <si>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</si>
  <si>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</si>
  <si>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</si>
  <si>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</si>
  <si>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</si>
  <si>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</si>
  <si>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</si>
  <si>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</si>
  <si>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</si>
  <si>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</si>
  <si>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</si>
  <si>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</si>
  <si>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</si>
  <si>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</si>
  <si>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</si>
  <si>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</si>
  <si>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</si>
  <si>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</si>
  <si>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</si>
  <si>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</si>
  <si>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</si>
  <si>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</si>
  <si>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</si>
  <si>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</si>
  <si>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</si>
  <si>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</si>
  <si>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</si>
  <si>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</si>
  <si>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</si>
  <si>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</si>
  <si>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</si>
  <si>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</si>
  <si>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</si>
  <si>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</si>
  <si>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</si>
  <si>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</si>
  <si>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</si>
  <si>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</si>
  <si>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</si>
  <si>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</si>
  <si>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</si>
  <si>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</si>
  <si>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</si>
  <si>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</si>
  <si>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</si>
  <si>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</si>
  <si>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</si>
  <si>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</si>
  <si>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</si>
  <si>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</si>
  <si>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</si>
  <si>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</si>
  <si>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</si>
  <si>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</si>
  <si>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</si>
  <si>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</si>
  <si>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</si>
  <si>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</si>
  <si>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</si>
  <si>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</si>
  <si>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</si>
  <si>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</si>
  <si>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</si>
  <si>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</si>
  <si>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</si>
  <si>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</si>
  <si>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</si>
  <si>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</si>
  <si>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</si>
  <si>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</si>
  <si>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</si>
  <si>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</si>
  <si>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</si>
  <si>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</si>
  <si>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</si>
  <si>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</si>
  <si>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</si>
  <si>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</si>
  <si>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</si>
  <si>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</si>
  <si>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</si>
  <si>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</si>
  <si>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</si>
  <si>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</si>
  <si>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</si>
  <si>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</si>
  <si>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</si>
  <si>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</si>
  <si>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</si>
  <si>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</si>
  <si>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</si>
  <si>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</si>
  <si>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</si>
  <si>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</si>
  <si>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</si>
  <si>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</si>
  <si>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</si>
  <si>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</si>
  <si>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</si>
  <si>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</si>
  <si>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</si>
  <si>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</si>
  <si>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</si>
  <si>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</si>
  <si>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</si>
  <si>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</si>
  <si>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</si>
  <si>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</si>
  <si>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</si>
  <si>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</si>
  <si>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</si>
  <si>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</si>
  <si>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</si>
  <si>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</si>
  <si>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</si>
  <si>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</si>
  <si>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</si>
  <si>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</si>
  <si>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</si>
  <si>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</si>
  <si>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</si>
  <si>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</si>
  <si>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</si>
  <si>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</si>
  <si>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</si>
  <si>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</si>
  <si>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</si>
  <si>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</si>
  <si>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</si>
  <si>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</si>
  <si>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</si>
  <si>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</si>
  <si>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</si>
  <si>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</si>
  <si>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</si>
  <si>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</si>
  <si>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</si>
  <si>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</si>
  <si>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</si>
  <si>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</si>
  <si>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</si>
  <si>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</si>
  <si>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</si>
  <si>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</si>
  <si>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</si>
  <si>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</si>
  <si>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</si>
  <si>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</si>
  <si>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</si>
  <si>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</si>
  <si>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</si>
  <si>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</si>
  <si>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</si>
  <si>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</si>
  <si>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</si>
  <si>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</si>
  <si>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</si>
  <si>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</si>
  <si>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</si>
  <si>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</si>
  <si>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</si>
  <si>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</si>
  <si>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</si>
  <si>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</si>
  <si>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</si>
  <si>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</si>
  <si>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</si>
  <si>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</si>
  <si>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</si>
  <si>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</si>
  <si>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</si>
  <si>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</si>
  <si>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</si>
  <si>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</si>
  <si>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</si>
  <si>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</si>
  <si>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</si>
  <si>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</si>
  <si>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</si>
  <si>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</si>
  <si>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</si>
  <si>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</si>
  <si>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</si>
  <si>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</si>
  <si>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</si>
  <si>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</si>
  <si>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</si>
  <si>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</si>
  <si>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</si>
  <si>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</si>
  <si>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</si>
  <si>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</si>
  <si>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</si>
  <si>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</si>
  <si>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</si>
  <si>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</si>
  <si>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</si>
  <si>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</si>
  <si>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</si>
  <si>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</si>
  <si>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</si>
  <si>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</si>
  <si>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</si>
  <si>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</si>
  <si>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</si>
  <si>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</si>
  <si>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</si>
  <si>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</si>
  <si>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</si>
  <si>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</si>
  <si>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</si>
  <si>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</si>
  <si>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</si>
  <si>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</si>
  <si>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</si>
  <si>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</si>
  <si>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</si>
  <si>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</si>
  <si>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</si>
  <si>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</si>
  <si>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</si>
  <si>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</si>
  <si>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</si>
  <si>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</si>
  <si>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</si>
  <si>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</si>
  <si>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</si>
  <si>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</si>
  <si>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</si>
  <si>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</si>
  <si>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</si>
  <si>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</si>
  <si>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</si>
  <si>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</si>
  <si>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</si>
  <si>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</si>
  <si>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</si>
  <si>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</si>
  <si>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</si>
  <si>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</si>
  <si>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</si>
  <si>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</si>
  <si>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</si>
  <si>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</si>
  <si>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</si>
  <si>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</si>
  <si>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</si>
  <si>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</si>
  <si>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</si>
  <si>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</si>
  <si>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</si>
  <si>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</si>
  <si>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</si>
  <si>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</si>
  <si>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</si>
  <si>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</si>
  <si>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</si>
  <si>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</si>
  <si>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</si>
  <si>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</si>
  <si>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</si>
  <si>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</si>
  <si>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</si>
  <si>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</si>
  <si>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</si>
  <si>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</si>
  <si>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</si>
  <si>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</si>
  <si>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</si>
  <si>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</si>
  <si>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</si>
  <si>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</si>
  <si>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</si>
  <si>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</si>
  <si>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</si>
  <si>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</si>
  <si>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</si>
  <si>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</si>
  <si>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</si>
  <si>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</si>
  <si>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</si>
  <si>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</si>
  <si>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</si>
  <si>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</si>
  <si>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</si>
  <si>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</si>
  <si>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</si>
  <si>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</si>
  <si>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</si>
  <si>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</si>
  <si>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</si>
  <si>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</si>
  <si>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</si>
  <si>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</si>
  <si>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</si>
  <si>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</si>
  <si>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</si>
  <si>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</si>
  <si>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</si>
  <si>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</si>
  <si>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</si>
  <si>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</si>
  <si>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</si>
  <si>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</si>
  <si>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</si>
  <si>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</si>
  <si>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</si>
  <si>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</si>
  <si>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</si>
  <si>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</si>
  <si>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</si>
  <si>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</si>
  <si>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</si>
  <si>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</si>
  <si>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</si>
  <si>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</si>
  <si>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</si>
  <si>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</si>
  <si>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</si>
  <si>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</si>
  <si>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</si>
  <si>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</si>
  <si>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</si>
  <si>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</si>
  <si>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</si>
  <si>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</si>
  <si>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</si>
  <si>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</si>
  <si>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</si>
  <si>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</si>
  <si>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</si>
  <si>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</si>
  <si>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</si>
  <si>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</si>
  <si>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</si>
  <si>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</si>
  <si>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</si>
  <si>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</si>
  <si>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</si>
  <si>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</si>
  <si>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</si>
  <si>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</si>
  <si>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</si>
  <si>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</si>
  <si>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</si>
  <si>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</si>
  <si>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</si>
  <si>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</si>
  <si>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</si>
  <si>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</si>
  <si>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</si>
  <si>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</si>
  <si>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</si>
  <si>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</si>
  <si>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</si>
  <si>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</si>
  <si>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</si>
  <si>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</si>
  <si>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</si>
  <si>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</si>
  <si>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</si>
  <si>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</si>
  <si>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</si>
  <si>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</si>
  <si>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</si>
  <si>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</si>
  <si>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</si>
  <si>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</si>
  <si>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</si>
  <si>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</si>
  <si>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</si>
  <si>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</si>
  <si>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</si>
  <si>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</si>
  <si>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</si>
  <si>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</si>
  <si>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</si>
  <si>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</si>
  <si>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</si>
  <si>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</si>
  <si>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</si>
  <si>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</si>
  <si>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</si>
  <si>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</si>
  <si>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</si>
  <si>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</si>
  <si>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</si>
  <si>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</si>
  <si>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</si>
  <si>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</si>
  <si>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</si>
  <si>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</si>
  <si>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</si>
  <si>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</si>
  <si>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</si>
  <si>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</si>
  <si>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</si>
  <si>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</si>
  <si>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</si>
  <si>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</si>
  <si>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</si>
  <si>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</si>
  <si>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</si>
  <si>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</si>
  <si>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</si>
  <si>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</si>
  <si>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</si>
  <si>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</si>
  <si>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</si>
  <si>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</si>
  <si>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</si>
  <si>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</si>
  <si>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</si>
  <si>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</si>
  <si>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</si>
  <si>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</si>
  <si>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</si>
  <si>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</si>
  <si>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</si>
  <si>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</si>
  <si>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</si>
  <si>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</si>
  <si>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</si>
  <si>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</si>
  <si>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</si>
  <si>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</si>
  <si>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</si>
  <si>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</si>
  <si>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</si>
  <si>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</si>
  <si>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</si>
  <si>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</si>
  <si>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</si>
  <si>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</si>
  <si>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</si>
  <si>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</si>
  <si>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</si>
  <si>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</si>
  <si>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</si>
  <si>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</si>
  <si>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</si>
  <si>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</si>
  <si>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</si>
  <si>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</si>
  <si>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</si>
  <si>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</si>
  <si>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</si>
  <si>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</si>
  <si>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</si>
  <si>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</si>
  <si>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</si>
  <si>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</si>
  <si>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</si>
  <si>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</si>
  <si>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</si>
  <si>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</si>
  <si>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</si>
  <si>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</si>
  <si>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</si>
  <si>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</si>
  <si>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</si>
  <si>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</si>
  <si>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</si>
  <si>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</si>
  <si>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</si>
  <si>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</si>
  <si>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</si>
  <si>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</si>
  <si>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</si>
  <si>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</si>
  <si>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</si>
  <si>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</si>
  <si>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</si>
  <si>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</si>
  <si>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</si>
  <si>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</si>
  <si>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</si>
  <si>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</si>
  <si>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</si>
  <si>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</si>
  <si>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</si>
  <si>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</si>
  <si>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</si>
  <si>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</si>
  <si>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</si>
  <si>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</si>
  <si>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</si>
  <si>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</si>
  <si>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</si>
  <si>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</si>
  <si>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</si>
  <si>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</si>
  <si>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</si>
  <si>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</si>
  <si>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</si>
  <si>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</si>
  <si>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</si>
  <si>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</si>
  <si>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</si>
  <si>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</si>
  <si>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</si>
  <si>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</si>
  <si>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</si>
  <si>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</si>
  <si>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</si>
  <si>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</si>
  <si>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</si>
  <si>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</si>
  <si>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</si>
  <si>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</si>
  <si>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</si>
  <si>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</si>
  <si>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</si>
  <si>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</si>
  <si>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</si>
  <si>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</si>
  <si>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</si>
  <si>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</si>
  <si>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</si>
  <si>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</si>
  <si>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</si>
  <si>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</si>
  <si>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</si>
  <si>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</si>
  <si>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</si>
  <si>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</si>
  <si>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</si>
  <si>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</si>
  <si>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</si>
  <si>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</si>
  <si>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</si>
  <si>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</si>
  <si>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</si>
  <si>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</si>
  <si>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</si>
  <si>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</si>
  <si>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</si>
  <si>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</si>
  <si>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</si>
  <si>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</si>
  <si>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</si>
  <si>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</si>
  <si>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</si>
  <si>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</si>
  <si>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</si>
  <si>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</si>
  <si>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</si>
  <si>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</si>
  <si>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</si>
  <si>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</si>
  <si>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</si>
  <si>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</si>
  <si>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</si>
  <si>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</si>
  <si>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</si>
  <si>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</si>
  <si>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</si>
  <si>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</si>
  <si>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</si>
  <si>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</si>
  <si>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</si>
  <si>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</si>
  <si>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</si>
  <si>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</si>
  <si>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</si>
  <si>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</si>
  <si>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</si>
  <si>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</si>
  <si>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</si>
  <si>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</si>
  <si>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</si>
  <si>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</si>
  <si>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</si>
  <si>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</si>
  <si>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</si>
  <si>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</si>
  <si>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</si>
  <si>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</si>
  <si>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</si>
  <si>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</si>
  <si>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</si>
  <si>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</si>
  <si>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</si>
  <si>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</si>
  <si>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</si>
  <si>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</si>
  <si>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</si>
  <si>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</si>
  <si>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</si>
  <si>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</si>
  <si>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</si>
  <si>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</si>
  <si>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</si>
  <si>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</si>
  <si>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</si>
  <si>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</si>
  <si>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</si>
  <si>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</si>
  <si>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</si>
  <si>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</si>
  <si>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</si>
  <si>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</si>
  <si>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</si>
  <si>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</si>
  <si>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</si>
  <si>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</si>
  <si>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</si>
  <si>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</si>
  <si>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</si>
  <si>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</si>
  <si>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</si>
  <si>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</si>
  <si>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</si>
  <si>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</si>
  <si>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</si>
  <si>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</si>
  <si>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</si>
  <si>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</si>
  <si>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</si>
  <si>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</si>
  <si>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</si>
  <si>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</si>
  <si>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</si>
  <si>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</si>
  <si>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</si>
  <si>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</si>
  <si>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</si>
  <si>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</si>
  <si>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</si>
  <si>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</si>
  <si>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</si>
  <si>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</si>
  <si>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</si>
  <si>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</si>
  <si>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</si>
  <si>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</si>
  <si>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</si>
  <si>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</si>
  <si>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</si>
  <si>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</si>
  <si>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</si>
  <si>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</si>
  <si>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</si>
  <si>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</si>
  <si>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</si>
  <si>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</si>
  <si>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</si>
  <si>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</si>
  <si>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</si>
  <si>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</si>
  <si>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</si>
  <si>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</si>
  <si>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</si>
  <si>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</si>
  <si>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</si>
  <si>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</si>
  <si>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</si>
  <si>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</si>
  <si>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</si>
  <si>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</si>
  <si>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</si>
  <si>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</si>
  <si>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</si>
  <si>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</si>
  <si>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</si>
  <si>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</si>
  <si>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</si>
  <si>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</si>
  <si>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</si>
  <si>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</si>
  <si>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</si>
  <si>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</si>
  <si>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</si>
  <si>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</si>
  <si>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</si>
  <si>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</si>
  <si>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</si>
  <si>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</si>
  <si>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</si>
  <si>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</si>
  <si>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</si>
  <si>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</si>
  <si>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</si>
  <si>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</si>
  <si>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</si>
  <si>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</si>
  <si>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</si>
  <si>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</si>
  <si>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</si>
  <si>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</si>
  <si>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</si>
  <si>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</si>
  <si>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</si>
  <si>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</si>
  <si>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</si>
  <si>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</si>
  <si>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</si>
  <si>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</si>
  <si>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</si>
  <si>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</si>
  <si>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</si>
  <si>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</si>
  <si>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</si>
  <si>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</si>
  <si>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</si>
  <si>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</si>
  <si>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</si>
  <si>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</si>
  <si>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</si>
  <si>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</si>
  <si>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</si>
  <si>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</si>
  <si>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</si>
  <si>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</si>
  <si>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</si>
  <si>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</si>
  <si>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</si>
  <si>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</si>
  <si>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</si>
  <si>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</si>
  <si>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</si>
  <si>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</si>
  <si>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</si>
  <si>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</si>
  <si>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</si>
  <si>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</si>
  <si>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</si>
  <si>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</si>
  <si>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</si>
  <si>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</si>
  <si>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</si>
  <si>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</si>
  <si>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</si>
  <si>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</si>
  <si>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</si>
  <si>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</si>
  <si>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</si>
  <si>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</si>
  <si>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</si>
  <si>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</si>
  <si>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</si>
  <si>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</si>
  <si>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</si>
  <si>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</si>
  <si>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</si>
  <si>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</si>
  <si>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</si>
  <si>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</si>
  <si>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</si>
  <si>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</si>
  <si>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</si>
  <si>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</si>
  <si>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</si>
  <si>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</si>
  <si>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</si>
  <si>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</si>
  <si>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</si>
  <si>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</si>
  <si>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</si>
  <si>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</si>
  <si>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</si>
  <si>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</si>
  <si>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</si>
  <si>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</si>
  <si>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</si>
  <si>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</si>
  <si>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</si>
  <si>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</si>
  <si>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</si>
  <si>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</si>
  <si>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</si>
  <si>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</si>
  <si>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</si>
  <si>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</si>
  <si>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</si>
  <si>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</si>
  <si>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</si>
  <si>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</si>
  <si>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</si>
  <si>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</si>
  <si>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</si>
  <si>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</si>
  <si>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</si>
  <si>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</si>
  <si>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</si>
  <si>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</si>
  <si>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</si>
  <si>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</si>
  <si>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</si>
  <si>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</si>
  <si>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</si>
  <si>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PETAR ZRINSKI ŠENKOVEC</t>
  </si>
  <si>
    <t>ŠENKOVEC,MARŠALA TITA 21</t>
  </si>
  <si>
    <t>ZDENKA BEDIĆ</t>
  </si>
  <si>
    <t>040/343-442</t>
  </si>
  <si>
    <t>040/343/442</t>
  </si>
  <si>
    <t>os-pzrinski@os-senkovec.skole.hr</t>
  </si>
  <si>
    <t>VLADIMIR NOVAK,mag.mus.</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</si>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</sst>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7525132</v>
      </c>
      <c r="D2" s="63">
        <f>PRRAS!E12</f>
        <v>8486544</v>
      </c>
      <c r="E2" s="63"/>
      <c r="F2" s="63"/>
      <c r="G2" s="64">
        <f t="shared" ref="G2:G65" si="0">(B2/1000)*(C2*1+D2*2)</f>
        <v>24498.22</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13772</v>
      </c>
      <c r="L10" s="50">
        <f>INT(VALUE(RefStr!B6))</f>
        <v>13772</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03424570</v>
      </c>
      <c r="L11" s="50">
        <f>INT(VALUE(RefStr!B8))</f>
        <v>3424570</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PETAR ZRINSKI ŠENKOVEC</v>
      </c>
      <c r="L12" s="50">
        <f>LEN(Skriveni!K12)</f>
        <v>36</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40000</v>
      </c>
      <c r="L13" s="50">
        <f>INT(VALUE(RefStr!B12))</f>
        <v>40000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ČAKOVEC</v>
      </c>
      <c r="L14" s="50">
        <f>LEN(Skriveni!K14)</f>
        <v>7</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ŠENKOVEC,MARŠALA TITA 21</v>
      </c>
      <c r="L15" s="50">
        <f>LEN(Skriveni!K15)</f>
        <v>24</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608</v>
      </c>
      <c r="L19" s="50">
        <f>INT(VALUE(RefStr!B22))</f>
        <v>608</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20</v>
      </c>
      <c r="L20" s="50">
        <f>IF(ISERROR(RefStr!H2),0,INT(VALUE(RefStr!H2)))</f>
        <v>20</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28123620593</v>
      </c>
      <c r="L21" s="50">
        <f>INT(VALUE(RefStr!K14))</f>
        <v>28123620593</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ZDENKA BEDIĆ</v>
      </c>
      <c r="L22" s="50">
        <f>LEN(RefStr!H25)</f>
        <v>12</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040/343-442</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040/343/442</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os-pzrinski@os-senkovec.skole.hr</v>
      </c>
      <c r="L25" s="50">
        <f>LEN(RefStr!H29)</f>
        <v>32</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os-pzrinski@os-senkovec.skole.hr</v>
      </c>
      <c r="L26" s="50">
        <f>LEN(RefStr!H31)</f>
        <v>32</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VLADIMIR NOVAK,mag.mus.</v>
      </c>
      <c r="L27" s="50">
        <f>LEN(RefStr!H33)</f>
        <v>23</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143.330.257,34</v>
      </c>
      <c r="L28" s="50">
        <f>SUM(G2:G1561)</f>
        <v>143330257.34299999</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108648348.07300003</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21776748.041999996</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11912728.122000001</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6125.8249999999998</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986307.28099999996</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6479275</v>
      </c>
      <c r="D46" s="58">
        <f>PRRAS!E56</f>
        <v>7540955</v>
      </c>
      <c r="E46" s="58">
        <v>0</v>
      </c>
      <c r="F46" s="58">
        <v>0</v>
      </c>
      <c r="G46" s="59">
        <f t="shared" si="0"/>
        <v>970253.32499999995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49500</v>
      </c>
      <c r="D55" s="58">
        <f>PRRAS!E65</f>
        <v>0</v>
      </c>
      <c r="E55" s="58">
        <v>0</v>
      </c>
      <c r="F55" s="58">
        <v>0</v>
      </c>
      <c r="G55" s="59">
        <f t="shared" si="0"/>
        <v>2673</v>
      </c>
      <c r="H55" s="59">
        <f t="shared" si="1"/>
        <v>0</v>
      </c>
      <c r="I55" s="60">
        <v>0</v>
      </c>
    </row>
    <row r="56" spans="1:9">
      <c r="A56" s="57">
        <v>151</v>
      </c>
      <c r="B56" s="58">
        <f>PRRAS!C66</f>
        <v>55</v>
      </c>
      <c r="C56" s="58">
        <f>PRRAS!D66</f>
        <v>49500</v>
      </c>
      <c r="D56" s="58">
        <f>PRRAS!E66</f>
        <v>0</v>
      </c>
      <c r="E56" s="58">
        <v>0</v>
      </c>
      <c r="F56" s="58">
        <v>0</v>
      </c>
      <c r="G56" s="59">
        <f t="shared" si="0"/>
        <v>2722.5</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35744</v>
      </c>
      <c r="D58" s="58">
        <f>PRRAS!E68</f>
        <v>131859</v>
      </c>
      <c r="E58" s="58">
        <v>0</v>
      </c>
      <c r="F58" s="58">
        <v>0</v>
      </c>
      <c r="G58" s="59">
        <f t="shared" si="0"/>
        <v>17069.333999999999</v>
      </c>
      <c r="H58" s="59">
        <f t="shared" si="1"/>
        <v>0</v>
      </c>
      <c r="I58" s="60">
        <v>0</v>
      </c>
    </row>
    <row r="59" spans="1:9">
      <c r="A59" s="57">
        <v>151</v>
      </c>
      <c r="B59" s="58">
        <f>PRRAS!C69</f>
        <v>58</v>
      </c>
      <c r="C59" s="58">
        <f>PRRAS!D69</f>
        <v>35744</v>
      </c>
      <c r="D59" s="58">
        <f>PRRAS!E69</f>
        <v>131859</v>
      </c>
      <c r="E59" s="58">
        <v>0</v>
      </c>
      <c r="F59" s="58">
        <v>0</v>
      </c>
      <c r="G59" s="59">
        <f t="shared" si="0"/>
        <v>17368.796000000002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6129485</v>
      </c>
      <c r="D64" s="58">
        <f>PRRAS!E74</f>
        <v>6463400</v>
      </c>
      <c r="E64" s="58">
        <v>0</v>
      </c>
      <c r="F64" s="58">
        <v>0</v>
      </c>
      <c r="G64" s="59">
        <f t="shared" si="0"/>
        <v>1200545.9550000001</v>
      </c>
      <c r="H64" s="59">
        <f t="shared" si="1"/>
        <v>0</v>
      </c>
      <c r="I64" s="60">
        <v>0</v>
      </c>
    </row>
    <row r="65" spans="1:9">
      <c r="A65" s="57">
        <v>151</v>
      </c>
      <c r="B65" s="58">
        <f>PRRAS!C75</f>
        <v>64</v>
      </c>
      <c r="C65" s="58">
        <f>PRRAS!D75</f>
        <v>6069485</v>
      </c>
      <c r="D65" s="58">
        <f>PRRAS!E75</f>
        <v>6458400</v>
      </c>
      <c r="E65" s="58">
        <v>0</v>
      </c>
      <c r="F65" s="58">
        <v>0</v>
      </c>
      <c r="G65" s="59">
        <f t="shared" si="0"/>
        <v>1215122.24</v>
      </c>
      <c r="H65" s="59">
        <f t="shared" si="1"/>
        <v>0</v>
      </c>
      <c r="I65" s="60">
        <v>0</v>
      </c>
    </row>
    <row r="66" spans="1:9">
      <c r="A66" s="57">
        <v>151</v>
      </c>
      <c r="B66" s="58">
        <f>PRRAS!C76</f>
        <v>65</v>
      </c>
      <c r="C66" s="58">
        <f>PRRAS!D76</f>
        <v>60000</v>
      </c>
      <c r="D66" s="58">
        <f>PRRAS!E76</f>
        <v>5000</v>
      </c>
      <c r="E66" s="58">
        <v>0</v>
      </c>
      <c r="F66" s="58">
        <v>0</v>
      </c>
      <c r="G66" s="59">
        <f t="shared" ref="G66:G129" si="2">(B66/1000)*(C66*1+D66*2)</f>
        <v>4550</v>
      </c>
      <c r="H66" s="59">
        <f t="shared" ref="H66:H129" si="3">ABS(C66-ROUND(C66,0))+ABS(D66-ROUND(D66,0))</f>
        <v>0</v>
      </c>
      <c r="I66" s="60">
        <v>0</v>
      </c>
    </row>
    <row r="67" spans="1:9">
      <c r="A67" s="57">
        <v>151</v>
      </c>
      <c r="B67" s="58">
        <f>PRRAS!C77</f>
        <v>66</v>
      </c>
      <c r="C67" s="58">
        <f>PRRAS!D77</f>
        <v>264546</v>
      </c>
      <c r="D67" s="58">
        <f>PRRAS!E77</f>
        <v>945696</v>
      </c>
      <c r="E67" s="58">
        <v>0</v>
      </c>
      <c r="F67" s="58">
        <v>0</v>
      </c>
      <c r="G67" s="59">
        <f t="shared" si="2"/>
        <v>142291.908</v>
      </c>
      <c r="H67" s="59">
        <f t="shared" si="3"/>
        <v>0</v>
      </c>
      <c r="I67" s="60">
        <v>0</v>
      </c>
    </row>
    <row r="68" spans="1:9">
      <c r="A68" s="57">
        <v>151</v>
      </c>
      <c r="B68" s="58">
        <f>PRRAS!C78</f>
        <v>67</v>
      </c>
      <c r="C68" s="58">
        <f>PRRAS!D78</f>
        <v>264546</v>
      </c>
      <c r="D68" s="58">
        <f>PRRAS!E78</f>
        <v>945696</v>
      </c>
      <c r="E68" s="58">
        <v>0</v>
      </c>
      <c r="F68" s="58">
        <v>0</v>
      </c>
      <c r="G68" s="59">
        <f t="shared" si="2"/>
        <v>144447.84600000002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269</v>
      </c>
      <c r="D75" s="58">
        <f>PRRAS!E85</f>
        <v>771</v>
      </c>
      <c r="E75" s="58">
        <v>0</v>
      </c>
      <c r="F75" s="58">
        <v>0</v>
      </c>
      <c r="G75" s="59">
        <f t="shared" si="2"/>
        <v>134.01399999999998</v>
      </c>
      <c r="H75" s="59">
        <f t="shared" si="3"/>
        <v>0</v>
      </c>
      <c r="I75" s="60">
        <v>0</v>
      </c>
    </row>
    <row r="76" spans="1:9">
      <c r="A76" s="57">
        <v>151</v>
      </c>
      <c r="B76" s="58">
        <f>PRRAS!C86</f>
        <v>75</v>
      </c>
      <c r="C76" s="58">
        <f>PRRAS!D86</f>
        <v>269</v>
      </c>
      <c r="D76" s="58">
        <f>PRRAS!E86</f>
        <v>771</v>
      </c>
      <c r="E76" s="58">
        <v>0</v>
      </c>
      <c r="F76" s="58">
        <v>0</v>
      </c>
      <c r="G76" s="59">
        <f t="shared" si="2"/>
        <v>135.82499999999999</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269</v>
      </c>
      <c r="D78" s="58">
        <f>PRRAS!E88</f>
        <v>771</v>
      </c>
      <c r="E78" s="58">
        <v>0</v>
      </c>
      <c r="F78" s="58">
        <v>0</v>
      </c>
      <c r="G78" s="59">
        <f t="shared" si="2"/>
        <v>139.447</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442209</v>
      </c>
      <c r="D106" s="58">
        <f>PRRAS!E116</f>
        <v>448456</v>
      </c>
      <c r="E106" s="58">
        <v>0</v>
      </c>
      <c r="F106" s="58">
        <v>0</v>
      </c>
      <c r="G106" s="59">
        <f t="shared" si="2"/>
        <v>140607.70499999999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442209</v>
      </c>
      <c r="D112" s="58">
        <f>PRRAS!E122</f>
        <v>448456</v>
      </c>
      <c r="E112" s="58">
        <v>0</v>
      </c>
      <c r="F112" s="58">
        <v>0</v>
      </c>
      <c r="G112" s="59">
        <f t="shared" si="2"/>
        <v>148642.43100000001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442209</v>
      </c>
      <c r="D117" s="58">
        <f>PRRAS!E127</f>
        <v>448456</v>
      </c>
      <c r="E117" s="58">
        <v>0</v>
      </c>
      <c r="F117" s="58">
        <v>0</v>
      </c>
      <c r="G117" s="59">
        <f t="shared" si="2"/>
        <v>155338.03600000002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0</v>
      </c>
      <c r="D124" s="58">
        <f>PRRAS!E134</f>
        <v>1000</v>
      </c>
      <c r="E124" s="58">
        <v>0</v>
      </c>
      <c r="F124" s="58">
        <v>0</v>
      </c>
      <c r="G124" s="59">
        <f t="shared" si="2"/>
        <v>246</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0</v>
      </c>
      <c r="D128" s="58">
        <f>PRRAS!E138</f>
        <v>1000</v>
      </c>
      <c r="E128" s="58">
        <v>0</v>
      </c>
      <c r="F128" s="58">
        <v>0</v>
      </c>
      <c r="G128" s="59">
        <f t="shared" si="2"/>
        <v>254</v>
      </c>
      <c r="H128" s="59">
        <f t="shared" si="3"/>
        <v>0</v>
      </c>
      <c r="I128" s="60">
        <v>0</v>
      </c>
    </row>
    <row r="129" spans="1:9">
      <c r="A129" s="57">
        <v>151</v>
      </c>
      <c r="B129" s="58">
        <f>PRRAS!C139</f>
        <v>128</v>
      </c>
      <c r="C129" s="58">
        <f>PRRAS!D139</f>
        <v>0</v>
      </c>
      <c r="D129" s="58">
        <f>PRRAS!E139</f>
        <v>1000</v>
      </c>
      <c r="E129" s="58">
        <v>0</v>
      </c>
      <c r="F129" s="58">
        <v>0</v>
      </c>
      <c r="G129" s="59">
        <f t="shared" si="2"/>
        <v>256</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603379</v>
      </c>
      <c r="D131" s="58">
        <f>PRRAS!E141</f>
        <v>495362</v>
      </c>
      <c r="E131" s="58">
        <v>0</v>
      </c>
      <c r="F131" s="58">
        <v>0</v>
      </c>
      <c r="G131" s="59">
        <f t="shared" si="4"/>
        <v>207233.39</v>
      </c>
      <c r="H131" s="59">
        <f t="shared" si="5"/>
        <v>0</v>
      </c>
      <c r="I131" s="60">
        <v>0</v>
      </c>
    </row>
    <row r="132" spans="1:9">
      <c r="A132" s="57">
        <v>151</v>
      </c>
      <c r="B132" s="58">
        <f>PRRAS!C142</f>
        <v>131</v>
      </c>
      <c r="C132" s="58">
        <f>PRRAS!D142</f>
        <v>603379</v>
      </c>
      <c r="D132" s="58">
        <f>PRRAS!E142</f>
        <v>495362</v>
      </c>
      <c r="E132" s="58">
        <v>0</v>
      </c>
      <c r="F132" s="58">
        <v>0</v>
      </c>
      <c r="G132" s="59">
        <f t="shared" si="4"/>
        <v>208827.49300000002</v>
      </c>
      <c r="H132" s="59">
        <f t="shared" si="5"/>
        <v>0</v>
      </c>
      <c r="I132" s="60">
        <v>0</v>
      </c>
    </row>
    <row r="133" spans="1:9">
      <c r="A133" s="57">
        <v>151</v>
      </c>
      <c r="B133" s="58">
        <f>PRRAS!C143</f>
        <v>132</v>
      </c>
      <c r="C133" s="58">
        <f>PRRAS!D143</f>
        <v>569192</v>
      </c>
      <c r="D133" s="58">
        <f>PRRAS!E143</f>
        <v>495362</v>
      </c>
      <c r="E133" s="58">
        <v>0</v>
      </c>
      <c r="F133" s="58">
        <v>0</v>
      </c>
      <c r="G133" s="59">
        <f t="shared" si="4"/>
        <v>205908.91200000001</v>
      </c>
      <c r="H133" s="59">
        <f t="shared" si="5"/>
        <v>0</v>
      </c>
      <c r="I133" s="60">
        <v>0</v>
      </c>
    </row>
    <row r="134" spans="1:9">
      <c r="A134" s="57">
        <v>151</v>
      </c>
      <c r="B134" s="58">
        <f>PRRAS!C144</f>
        <v>133</v>
      </c>
      <c r="C134" s="58">
        <f>PRRAS!D144</f>
        <v>34187</v>
      </c>
      <c r="D134" s="58">
        <f>PRRAS!E144</f>
        <v>0</v>
      </c>
      <c r="E134" s="58">
        <v>0</v>
      </c>
      <c r="F134" s="58">
        <v>0</v>
      </c>
      <c r="G134" s="59">
        <f t="shared" si="4"/>
        <v>4546.8710000000001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7120164</v>
      </c>
      <c r="D149" s="58">
        <f>PRRAS!E159</f>
        <v>7495295</v>
      </c>
      <c r="E149" s="58">
        <v>0</v>
      </c>
      <c r="F149" s="58">
        <v>0</v>
      </c>
      <c r="G149" s="59">
        <f t="shared" si="4"/>
        <v>3272391.5919999997</v>
      </c>
      <c r="H149" s="59">
        <f t="shared" si="5"/>
        <v>0</v>
      </c>
      <c r="I149" s="60">
        <v>0</v>
      </c>
    </row>
    <row r="150" spans="1:9">
      <c r="A150" s="57">
        <v>151</v>
      </c>
      <c r="B150" s="58">
        <f>PRRAS!C160</f>
        <v>149</v>
      </c>
      <c r="C150" s="58">
        <f>PRRAS!D160</f>
        <v>5962739</v>
      </c>
      <c r="D150" s="58">
        <f>PRRAS!E160</f>
        <v>6280047</v>
      </c>
      <c r="E150" s="58">
        <v>0</v>
      </c>
      <c r="F150" s="58">
        <v>0</v>
      </c>
      <c r="G150" s="59">
        <f t="shared" si="4"/>
        <v>2759902.1170000001</v>
      </c>
      <c r="H150" s="59">
        <f t="shared" si="5"/>
        <v>0</v>
      </c>
      <c r="I150" s="60">
        <v>0</v>
      </c>
    </row>
    <row r="151" spans="1:9">
      <c r="A151" s="57">
        <v>151</v>
      </c>
      <c r="B151" s="58">
        <f>PRRAS!C161</f>
        <v>150</v>
      </c>
      <c r="C151" s="58">
        <f>PRRAS!D161</f>
        <v>4901696</v>
      </c>
      <c r="D151" s="58">
        <f>PRRAS!E161</f>
        <v>5164619</v>
      </c>
      <c r="E151" s="58">
        <v>0</v>
      </c>
      <c r="F151" s="58">
        <v>0</v>
      </c>
      <c r="G151" s="59">
        <f t="shared" si="4"/>
        <v>2284640.1</v>
      </c>
      <c r="H151" s="59">
        <f t="shared" si="5"/>
        <v>0</v>
      </c>
      <c r="I151" s="60">
        <v>0</v>
      </c>
    </row>
    <row r="152" spans="1:9">
      <c r="A152" s="57">
        <v>151</v>
      </c>
      <c r="B152" s="58">
        <f>PRRAS!C162</f>
        <v>151</v>
      </c>
      <c r="C152" s="58">
        <f>PRRAS!D162</f>
        <v>4901696</v>
      </c>
      <c r="D152" s="58">
        <f>PRRAS!E162</f>
        <v>5164619</v>
      </c>
      <c r="E152" s="58">
        <v>0</v>
      </c>
      <c r="F152" s="58">
        <v>0</v>
      </c>
      <c r="G152" s="59">
        <f t="shared" si="4"/>
        <v>2299871.034</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218381</v>
      </c>
      <c r="D156" s="58">
        <f>PRRAS!E166</f>
        <v>227113</v>
      </c>
      <c r="E156" s="58">
        <v>0</v>
      </c>
      <c r="F156" s="58">
        <v>0</v>
      </c>
      <c r="G156" s="59">
        <f t="shared" si="4"/>
        <v>104254.08500000001</v>
      </c>
      <c r="H156" s="59">
        <f t="shared" si="5"/>
        <v>0</v>
      </c>
      <c r="I156" s="60">
        <v>0</v>
      </c>
    </row>
    <row r="157" spans="1:9">
      <c r="A157" s="57">
        <v>151</v>
      </c>
      <c r="B157" s="58">
        <f>PRRAS!C167</f>
        <v>156</v>
      </c>
      <c r="C157" s="58">
        <f>PRRAS!D167</f>
        <v>842662</v>
      </c>
      <c r="D157" s="58">
        <f>PRRAS!E167</f>
        <v>888315</v>
      </c>
      <c r="E157" s="58">
        <v>0</v>
      </c>
      <c r="F157" s="58">
        <v>0</v>
      </c>
      <c r="G157" s="59">
        <f t="shared" si="4"/>
        <v>408609.55200000003</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759563</v>
      </c>
      <c r="D159" s="58">
        <f>PRRAS!E169</f>
        <v>800516</v>
      </c>
      <c r="E159" s="58">
        <v>0</v>
      </c>
      <c r="F159" s="58">
        <v>0</v>
      </c>
      <c r="G159" s="59">
        <f t="shared" si="4"/>
        <v>372974.01</v>
      </c>
      <c r="H159" s="59">
        <f t="shared" si="5"/>
        <v>0</v>
      </c>
      <c r="I159" s="60">
        <v>0</v>
      </c>
    </row>
    <row r="160" spans="1:9">
      <c r="A160" s="57">
        <v>151</v>
      </c>
      <c r="B160" s="58">
        <f>PRRAS!C170</f>
        <v>159</v>
      </c>
      <c r="C160" s="58">
        <f>PRRAS!D170</f>
        <v>83099</v>
      </c>
      <c r="D160" s="58">
        <f>PRRAS!E170</f>
        <v>87799</v>
      </c>
      <c r="E160" s="58">
        <v>0</v>
      </c>
      <c r="F160" s="58">
        <v>0</v>
      </c>
      <c r="G160" s="59">
        <f t="shared" si="4"/>
        <v>41132.823000000004</v>
      </c>
      <c r="H160" s="59">
        <f t="shared" si="5"/>
        <v>0</v>
      </c>
      <c r="I160" s="60">
        <v>0</v>
      </c>
    </row>
    <row r="161" spans="1:9">
      <c r="A161" s="57">
        <v>151</v>
      </c>
      <c r="B161" s="58">
        <f>PRRAS!C171</f>
        <v>160</v>
      </c>
      <c r="C161" s="58">
        <f>PRRAS!D171</f>
        <v>1154994</v>
      </c>
      <c r="D161" s="58">
        <f>PRRAS!E171</f>
        <v>1212058</v>
      </c>
      <c r="E161" s="58">
        <v>0</v>
      </c>
      <c r="F161" s="58">
        <v>0</v>
      </c>
      <c r="G161" s="59">
        <f t="shared" si="4"/>
        <v>572657.6</v>
      </c>
      <c r="H161" s="59">
        <f t="shared" si="5"/>
        <v>0</v>
      </c>
      <c r="I161" s="60">
        <v>0</v>
      </c>
    </row>
    <row r="162" spans="1:9">
      <c r="A162" s="57">
        <v>151</v>
      </c>
      <c r="B162" s="58">
        <f>PRRAS!C172</f>
        <v>161</v>
      </c>
      <c r="C162" s="58">
        <f>PRRAS!D172</f>
        <v>271524</v>
      </c>
      <c r="D162" s="58">
        <f>PRRAS!E172</f>
        <v>310010</v>
      </c>
      <c r="E162" s="58">
        <v>0</v>
      </c>
      <c r="F162" s="58">
        <v>0</v>
      </c>
      <c r="G162" s="59">
        <f t="shared" si="4"/>
        <v>143538.584</v>
      </c>
      <c r="H162" s="59">
        <f t="shared" si="5"/>
        <v>0</v>
      </c>
      <c r="I162" s="60">
        <v>0</v>
      </c>
    </row>
    <row r="163" spans="1:9">
      <c r="A163" s="57">
        <v>151</v>
      </c>
      <c r="B163" s="58">
        <f>PRRAS!C173</f>
        <v>162</v>
      </c>
      <c r="C163" s="58">
        <f>PRRAS!D173</f>
        <v>22197</v>
      </c>
      <c r="D163" s="58">
        <f>PRRAS!E173</f>
        <v>38818</v>
      </c>
      <c r="E163" s="58">
        <v>0</v>
      </c>
      <c r="F163" s="58">
        <v>0</v>
      </c>
      <c r="G163" s="59">
        <f t="shared" si="4"/>
        <v>16172.946</v>
      </c>
      <c r="H163" s="59">
        <f t="shared" si="5"/>
        <v>0</v>
      </c>
      <c r="I163" s="60">
        <v>0</v>
      </c>
    </row>
    <row r="164" spans="1:9">
      <c r="A164" s="57">
        <v>151</v>
      </c>
      <c r="B164" s="58">
        <f>PRRAS!C174</f>
        <v>163</v>
      </c>
      <c r="C164" s="58">
        <f>PRRAS!D174</f>
        <v>240794</v>
      </c>
      <c r="D164" s="58">
        <f>PRRAS!E174</f>
        <v>258897</v>
      </c>
      <c r="E164" s="58">
        <v>0</v>
      </c>
      <c r="F164" s="58">
        <v>0</v>
      </c>
      <c r="G164" s="59">
        <f t="shared" si="4"/>
        <v>123649.844</v>
      </c>
      <c r="H164" s="59">
        <f t="shared" si="5"/>
        <v>0</v>
      </c>
      <c r="I164" s="60">
        <v>0</v>
      </c>
    </row>
    <row r="165" spans="1:9">
      <c r="A165" s="57">
        <v>151</v>
      </c>
      <c r="B165" s="58">
        <f>PRRAS!C175</f>
        <v>164</v>
      </c>
      <c r="C165" s="58">
        <f>PRRAS!D175</f>
        <v>5899</v>
      </c>
      <c r="D165" s="58">
        <f>PRRAS!E175</f>
        <v>8872</v>
      </c>
      <c r="E165" s="58">
        <v>0</v>
      </c>
      <c r="F165" s="58">
        <v>0</v>
      </c>
      <c r="G165" s="59">
        <f t="shared" si="4"/>
        <v>3877.4520000000002</v>
      </c>
      <c r="H165" s="59">
        <f t="shared" si="5"/>
        <v>0</v>
      </c>
      <c r="I165" s="60">
        <v>0</v>
      </c>
    </row>
    <row r="166" spans="1:9">
      <c r="A166" s="57">
        <v>151</v>
      </c>
      <c r="B166" s="58">
        <f>PRRAS!C176</f>
        <v>165</v>
      </c>
      <c r="C166" s="58">
        <f>PRRAS!D176</f>
        <v>2634</v>
      </c>
      <c r="D166" s="58">
        <f>PRRAS!E176</f>
        <v>3423</v>
      </c>
      <c r="E166" s="58">
        <v>0</v>
      </c>
      <c r="F166" s="58">
        <v>0</v>
      </c>
      <c r="G166" s="59">
        <f t="shared" si="4"/>
        <v>1564.2</v>
      </c>
      <c r="H166" s="59">
        <f t="shared" si="5"/>
        <v>0</v>
      </c>
      <c r="I166" s="60">
        <v>0</v>
      </c>
    </row>
    <row r="167" spans="1:9">
      <c r="A167" s="57">
        <v>151</v>
      </c>
      <c r="B167" s="58">
        <f>PRRAS!C177</f>
        <v>166</v>
      </c>
      <c r="C167" s="58">
        <f>PRRAS!D177</f>
        <v>556922</v>
      </c>
      <c r="D167" s="58">
        <f>PRRAS!E177</f>
        <v>528738</v>
      </c>
      <c r="E167" s="58">
        <v>0</v>
      </c>
      <c r="F167" s="58">
        <v>0</v>
      </c>
      <c r="G167" s="59">
        <f t="shared" si="4"/>
        <v>267990.06800000003</v>
      </c>
      <c r="H167" s="59">
        <f t="shared" si="5"/>
        <v>0</v>
      </c>
      <c r="I167" s="60">
        <v>0</v>
      </c>
    </row>
    <row r="168" spans="1:9">
      <c r="A168" s="57">
        <v>151</v>
      </c>
      <c r="B168" s="58">
        <f>PRRAS!C178</f>
        <v>167</v>
      </c>
      <c r="C168" s="58">
        <f>PRRAS!D178</f>
        <v>38738</v>
      </c>
      <c r="D168" s="58">
        <f>PRRAS!E178</f>
        <v>42424</v>
      </c>
      <c r="E168" s="58">
        <v>0</v>
      </c>
      <c r="F168" s="58">
        <v>0</v>
      </c>
      <c r="G168" s="59">
        <f t="shared" si="4"/>
        <v>20638.862000000001</v>
      </c>
      <c r="H168" s="59">
        <f t="shared" si="5"/>
        <v>0</v>
      </c>
      <c r="I168" s="60">
        <v>0</v>
      </c>
    </row>
    <row r="169" spans="1:9">
      <c r="A169" s="57">
        <v>151</v>
      </c>
      <c r="B169" s="58">
        <f>PRRAS!C179</f>
        <v>168</v>
      </c>
      <c r="C169" s="58">
        <f>PRRAS!D179</f>
        <v>286214</v>
      </c>
      <c r="D169" s="58">
        <f>PRRAS!E179</f>
        <v>300878</v>
      </c>
      <c r="E169" s="58">
        <v>0</v>
      </c>
      <c r="F169" s="58">
        <v>0</v>
      </c>
      <c r="G169" s="59">
        <f t="shared" si="4"/>
        <v>149178.96000000002</v>
      </c>
      <c r="H169" s="59">
        <f t="shared" si="5"/>
        <v>0</v>
      </c>
      <c r="I169" s="60">
        <v>0</v>
      </c>
    </row>
    <row r="170" spans="1:9">
      <c r="A170" s="57">
        <v>151</v>
      </c>
      <c r="B170" s="58">
        <f>PRRAS!C180</f>
        <v>169</v>
      </c>
      <c r="C170" s="58">
        <f>PRRAS!D180</f>
        <v>200751</v>
      </c>
      <c r="D170" s="58">
        <f>PRRAS!E180</f>
        <v>153481</v>
      </c>
      <c r="E170" s="58">
        <v>0</v>
      </c>
      <c r="F170" s="58">
        <v>0</v>
      </c>
      <c r="G170" s="59">
        <f t="shared" si="4"/>
        <v>85803.497000000003</v>
      </c>
      <c r="H170" s="59">
        <f t="shared" si="5"/>
        <v>0</v>
      </c>
      <c r="I170" s="60">
        <v>0</v>
      </c>
    </row>
    <row r="171" spans="1:9">
      <c r="A171" s="57">
        <v>151</v>
      </c>
      <c r="B171" s="58">
        <f>PRRAS!C181</f>
        <v>170</v>
      </c>
      <c r="C171" s="58">
        <f>PRRAS!D181</f>
        <v>14717</v>
      </c>
      <c r="D171" s="58">
        <f>PRRAS!E181</f>
        <v>15749</v>
      </c>
      <c r="E171" s="58">
        <v>0</v>
      </c>
      <c r="F171" s="58">
        <v>0</v>
      </c>
      <c r="G171" s="59">
        <f t="shared" si="4"/>
        <v>7856.55</v>
      </c>
      <c r="H171" s="59">
        <f t="shared" si="5"/>
        <v>0</v>
      </c>
      <c r="I171" s="60">
        <v>0</v>
      </c>
    </row>
    <row r="172" spans="1:9">
      <c r="A172" s="57">
        <v>151</v>
      </c>
      <c r="B172" s="58">
        <f>PRRAS!C182</f>
        <v>171</v>
      </c>
      <c r="C172" s="58">
        <f>PRRAS!D182</f>
        <v>11523</v>
      </c>
      <c r="D172" s="58">
        <f>PRRAS!E182</f>
        <v>11953</v>
      </c>
      <c r="E172" s="58">
        <v>0</v>
      </c>
      <c r="F172" s="58">
        <v>0</v>
      </c>
      <c r="G172" s="59">
        <f t="shared" si="4"/>
        <v>6058.3590000000004</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4979</v>
      </c>
      <c r="D174" s="58">
        <f>PRRAS!E184</f>
        <v>4253</v>
      </c>
      <c r="E174" s="58">
        <v>0</v>
      </c>
      <c r="F174" s="58">
        <v>0</v>
      </c>
      <c r="G174" s="59">
        <f t="shared" si="4"/>
        <v>2332.9049999999997</v>
      </c>
      <c r="H174" s="59">
        <f t="shared" si="5"/>
        <v>0</v>
      </c>
      <c r="I174" s="60">
        <v>0</v>
      </c>
    </row>
    <row r="175" spans="1:9">
      <c r="A175" s="57">
        <v>151</v>
      </c>
      <c r="B175" s="58">
        <f>PRRAS!C185</f>
        <v>174</v>
      </c>
      <c r="C175" s="58">
        <f>PRRAS!D185</f>
        <v>185485</v>
      </c>
      <c r="D175" s="58">
        <f>PRRAS!E185</f>
        <v>191723</v>
      </c>
      <c r="E175" s="58">
        <v>0</v>
      </c>
      <c r="F175" s="58">
        <v>0</v>
      </c>
      <c r="G175" s="59">
        <f t="shared" si="4"/>
        <v>98993.993999999992</v>
      </c>
      <c r="H175" s="59">
        <f t="shared" si="5"/>
        <v>0</v>
      </c>
      <c r="I175" s="60">
        <v>0</v>
      </c>
    </row>
    <row r="176" spans="1:9">
      <c r="A176" s="57">
        <v>151</v>
      </c>
      <c r="B176" s="58">
        <f>PRRAS!C186</f>
        <v>175</v>
      </c>
      <c r="C176" s="58">
        <f>PRRAS!D186</f>
        <v>19079</v>
      </c>
      <c r="D176" s="58">
        <f>PRRAS!E186</f>
        <v>25821</v>
      </c>
      <c r="E176" s="58">
        <v>0</v>
      </c>
      <c r="F176" s="58">
        <v>0</v>
      </c>
      <c r="G176" s="59">
        <f t="shared" si="4"/>
        <v>12376.174999999999</v>
      </c>
      <c r="H176" s="59">
        <f t="shared" si="5"/>
        <v>0</v>
      </c>
      <c r="I176" s="60">
        <v>0</v>
      </c>
    </row>
    <row r="177" spans="1:9">
      <c r="A177" s="57">
        <v>151</v>
      </c>
      <c r="B177" s="58">
        <f>PRRAS!C187</f>
        <v>176</v>
      </c>
      <c r="C177" s="58">
        <f>PRRAS!D187</f>
        <v>76072</v>
      </c>
      <c r="D177" s="58">
        <f>PRRAS!E187</f>
        <v>67230</v>
      </c>
      <c r="E177" s="58">
        <v>0</v>
      </c>
      <c r="F177" s="58">
        <v>0</v>
      </c>
      <c r="G177" s="59">
        <f t="shared" si="4"/>
        <v>37053.631999999998</v>
      </c>
      <c r="H177" s="59">
        <f t="shared" si="5"/>
        <v>0</v>
      </c>
      <c r="I177" s="60">
        <v>0</v>
      </c>
    </row>
    <row r="178" spans="1:9">
      <c r="A178" s="57">
        <v>151</v>
      </c>
      <c r="B178" s="58">
        <f>PRRAS!C188</f>
        <v>177</v>
      </c>
      <c r="C178" s="58">
        <f>PRRAS!D188</f>
        <v>5397</v>
      </c>
      <c r="D178" s="58">
        <f>PRRAS!E188</f>
        <v>5322</v>
      </c>
      <c r="E178" s="58">
        <v>0</v>
      </c>
      <c r="F178" s="58">
        <v>0</v>
      </c>
      <c r="G178" s="59">
        <f t="shared" si="4"/>
        <v>2839.2570000000001</v>
      </c>
      <c r="H178" s="59">
        <f t="shared" si="5"/>
        <v>0</v>
      </c>
      <c r="I178" s="60">
        <v>0</v>
      </c>
    </row>
    <row r="179" spans="1:9">
      <c r="A179" s="57">
        <v>151</v>
      </c>
      <c r="B179" s="58">
        <f>PRRAS!C189</f>
        <v>178</v>
      </c>
      <c r="C179" s="58">
        <f>PRRAS!D189</f>
        <v>27081</v>
      </c>
      <c r="D179" s="58">
        <f>PRRAS!E189</f>
        <v>29753</v>
      </c>
      <c r="E179" s="58">
        <v>0</v>
      </c>
      <c r="F179" s="58">
        <v>0</v>
      </c>
      <c r="G179" s="59">
        <f t="shared" si="4"/>
        <v>15412.485999999999</v>
      </c>
      <c r="H179" s="59">
        <f t="shared" si="5"/>
        <v>0</v>
      </c>
      <c r="I179" s="60">
        <v>0</v>
      </c>
    </row>
    <row r="180" spans="1:9">
      <c r="A180" s="57">
        <v>151</v>
      </c>
      <c r="B180" s="58">
        <f>PRRAS!C190</f>
        <v>179</v>
      </c>
      <c r="C180" s="58">
        <f>PRRAS!D190</f>
        <v>8750</v>
      </c>
      <c r="D180" s="58">
        <f>PRRAS!E190</f>
        <v>8750</v>
      </c>
      <c r="E180" s="58">
        <v>0</v>
      </c>
      <c r="F180" s="58">
        <v>0</v>
      </c>
      <c r="G180" s="59">
        <f t="shared" si="4"/>
        <v>4698.75</v>
      </c>
      <c r="H180" s="59">
        <f t="shared" si="5"/>
        <v>0</v>
      </c>
      <c r="I180" s="60">
        <v>0</v>
      </c>
    </row>
    <row r="181" spans="1:9">
      <c r="A181" s="57">
        <v>151</v>
      </c>
      <c r="B181" s="58">
        <f>PRRAS!C191</f>
        <v>180</v>
      </c>
      <c r="C181" s="58">
        <f>PRRAS!D191</f>
        <v>21254</v>
      </c>
      <c r="D181" s="58">
        <f>PRRAS!E191</f>
        <v>21077</v>
      </c>
      <c r="E181" s="58">
        <v>0</v>
      </c>
      <c r="F181" s="58">
        <v>0</v>
      </c>
      <c r="G181" s="59">
        <f t="shared" si="4"/>
        <v>11413.439999999999</v>
      </c>
      <c r="H181" s="59">
        <f t="shared" si="5"/>
        <v>0</v>
      </c>
      <c r="I181" s="60">
        <v>0</v>
      </c>
    </row>
    <row r="182" spans="1:9">
      <c r="A182" s="57">
        <v>151</v>
      </c>
      <c r="B182" s="58">
        <f>PRRAS!C192</f>
        <v>181</v>
      </c>
      <c r="C182" s="58">
        <f>PRRAS!D192</f>
        <v>11457</v>
      </c>
      <c r="D182" s="58">
        <f>PRRAS!E192</f>
        <v>14940</v>
      </c>
      <c r="E182" s="58">
        <v>0</v>
      </c>
      <c r="F182" s="58">
        <v>0</v>
      </c>
      <c r="G182" s="59">
        <f t="shared" si="4"/>
        <v>7481.9969999999994</v>
      </c>
      <c r="H182" s="59">
        <f t="shared" si="5"/>
        <v>0</v>
      </c>
      <c r="I182" s="60">
        <v>0</v>
      </c>
    </row>
    <row r="183" spans="1:9">
      <c r="A183" s="57">
        <v>151</v>
      </c>
      <c r="B183" s="58">
        <f>PRRAS!C193</f>
        <v>182</v>
      </c>
      <c r="C183" s="58">
        <f>PRRAS!D193</f>
        <v>11737</v>
      </c>
      <c r="D183" s="58">
        <f>PRRAS!E193</f>
        <v>10581</v>
      </c>
      <c r="E183" s="58">
        <v>0</v>
      </c>
      <c r="F183" s="58">
        <v>0</v>
      </c>
      <c r="G183" s="59">
        <f t="shared" si="4"/>
        <v>5987.6179999999995</v>
      </c>
      <c r="H183" s="59">
        <f t="shared" si="5"/>
        <v>0</v>
      </c>
      <c r="I183" s="60">
        <v>0</v>
      </c>
    </row>
    <row r="184" spans="1:9">
      <c r="A184" s="57">
        <v>151</v>
      </c>
      <c r="B184" s="58">
        <f>PRRAS!C194</f>
        <v>183</v>
      </c>
      <c r="C184" s="58">
        <f>PRRAS!D194</f>
        <v>4658</v>
      </c>
      <c r="D184" s="58">
        <f>PRRAS!E194</f>
        <v>8249</v>
      </c>
      <c r="E184" s="58">
        <v>0</v>
      </c>
      <c r="F184" s="58">
        <v>0</v>
      </c>
      <c r="G184" s="59">
        <f t="shared" si="4"/>
        <v>3871.5479999999998</v>
      </c>
      <c r="H184" s="59">
        <f t="shared" si="5"/>
        <v>0</v>
      </c>
      <c r="I184" s="60">
        <v>0</v>
      </c>
    </row>
    <row r="185" spans="1:9">
      <c r="A185" s="57">
        <v>151</v>
      </c>
      <c r="B185" s="58">
        <f>PRRAS!C195</f>
        <v>184</v>
      </c>
      <c r="C185" s="58">
        <f>PRRAS!D195</f>
        <v>7496</v>
      </c>
      <c r="D185" s="58">
        <f>PRRAS!E195</f>
        <v>15731</v>
      </c>
      <c r="E185" s="58">
        <v>0</v>
      </c>
      <c r="F185" s="58">
        <v>0</v>
      </c>
      <c r="G185" s="59">
        <f t="shared" si="4"/>
        <v>7168.2719999999999</v>
      </c>
      <c r="H185" s="59">
        <f t="shared" si="5"/>
        <v>0</v>
      </c>
      <c r="I185" s="60">
        <v>0</v>
      </c>
    </row>
    <row r="186" spans="1:9">
      <c r="A186" s="57">
        <v>151</v>
      </c>
      <c r="B186" s="58">
        <f>PRRAS!C196</f>
        <v>185</v>
      </c>
      <c r="C186" s="58">
        <f>PRRAS!D196</f>
        <v>133567</v>
      </c>
      <c r="D186" s="58">
        <f>PRRAS!E196</f>
        <v>165856</v>
      </c>
      <c r="E186" s="58">
        <v>0</v>
      </c>
      <c r="F186" s="58">
        <v>0</v>
      </c>
      <c r="G186" s="59">
        <f t="shared" si="4"/>
        <v>86076.615000000005</v>
      </c>
      <c r="H186" s="59">
        <f t="shared" si="5"/>
        <v>0</v>
      </c>
      <c r="I186" s="60">
        <v>0</v>
      </c>
    </row>
    <row r="187" spans="1:9">
      <c r="A187" s="57">
        <v>151</v>
      </c>
      <c r="B187" s="58">
        <f>PRRAS!C197</f>
        <v>186</v>
      </c>
      <c r="C187" s="58">
        <f>PRRAS!D197</f>
        <v>0</v>
      </c>
      <c r="D187" s="58">
        <f>PRRAS!E197</f>
        <v>4192</v>
      </c>
      <c r="E187" s="58">
        <v>0</v>
      </c>
      <c r="F187" s="58">
        <v>0</v>
      </c>
      <c r="G187" s="59">
        <f t="shared" si="4"/>
        <v>1559.424</v>
      </c>
      <c r="H187" s="59">
        <f t="shared" si="5"/>
        <v>0</v>
      </c>
      <c r="I187" s="60">
        <v>0</v>
      </c>
    </row>
    <row r="188" spans="1:9">
      <c r="A188" s="57">
        <v>151</v>
      </c>
      <c r="B188" s="58">
        <f>PRRAS!C198</f>
        <v>187</v>
      </c>
      <c r="C188" s="58">
        <f>PRRAS!D198</f>
        <v>0</v>
      </c>
      <c r="D188" s="58">
        <f>PRRAS!E198</f>
        <v>0</v>
      </c>
      <c r="E188" s="58">
        <v>0</v>
      </c>
      <c r="F188" s="58">
        <v>0</v>
      </c>
      <c r="G188" s="59">
        <f t="shared" si="4"/>
        <v>0</v>
      </c>
      <c r="H188" s="59">
        <f t="shared" si="5"/>
        <v>0</v>
      </c>
      <c r="I188" s="60">
        <v>0</v>
      </c>
    </row>
    <row r="189" spans="1:9">
      <c r="A189" s="57">
        <v>151</v>
      </c>
      <c r="B189" s="58">
        <f>PRRAS!C199</f>
        <v>188</v>
      </c>
      <c r="C189" s="58">
        <f>PRRAS!D199</f>
        <v>6350</v>
      </c>
      <c r="D189" s="58">
        <f>PRRAS!E199</f>
        <v>12872</v>
      </c>
      <c r="E189" s="58">
        <v>0</v>
      </c>
      <c r="F189" s="58">
        <v>0</v>
      </c>
      <c r="G189" s="59">
        <f t="shared" si="4"/>
        <v>6033.6719999999996</v>
      </c>
      <c r="H189" s="59">
        <f t="shared" si="5"/>
        <v>0</v>
      </c>
      <c r="I189" s="60">
        <v>0</v>
      </c>
    </row>
    <row r="190" spans="1:9">
      <c r="A190" s="57">
        <v>151</v>
      </c>
      <c r="B190" s="58">
        <f>PRRAS!C200</f>
        <v>189</v>
      </c>
      <c r="C190" s="58">
        <f>PRRAS!D200</f>
        <v>1300</v>
      </c>
      <c r="D190" s="58">
        <f>PRRAS!E200</f>
        <v>1100</v>
      </c>
      <c r="E190" s="58">
        <v>0</v>
      </c>
      <c r="F190" s="58">
        <v>0</v>
      </c>
      <c r="G190" s="59">
        <f t="shared" si="4"/>
        <v>661.5</v>
      </c>
      <c r="H190" s="59">
        <f t="shared" si="5"/>
        <v>0</v>
      </c>
      <c r="I190" s="60">
        <v>0</v>
      </c>
    </row>
    <row r="191" spans="1:9">
      <c r="A191" s="57">
        <v>151</v>
      </c>
      <c r="B191" s="58">
        <f>PRRAS!C201</f>
        <v>190</v>
      </c>
      <c r="C191" s="58">
        <f>PRRAS!D201</f>
        <v>24977</v>
      </c>
      <c r="D191" s="58">
        <f>PRRAS!E201</f>
        <v>25231</v>
      </c>
      <c r="E191" s="58">
        <v>0</v>
      </c>
      <c r="F191" s="58">
        <v>0</v>
      </c>
      <c r="G191" s="59">
        <f t="shared" si="4"/>
        <v>14333.41</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100940</v>
      </c>
      <c r="D193" s="58">
        <f>PRRAS!E203</f>
        <v>122461</v>
      </c>
      <c r="E193" s="58">
        <v>0</v>
      </c>
      <c r="F193" s="58">
        <v>0</v>
      </c>
      <c r="G193" s="59">
        <f t="shared" si="4"/>
        <v>66405.504000000001</v>
      </c>
      <c r="H193" s="59">
        <f t="shared" si="5"/>
        <v>0</v>
      </c>
      <c r="I193" s="60">
        <v>0</v>
      </c>
    </row>
    <row r="194" spans="1:9">
      <c r="A194" s="57">
        <v>151</v>
      </c>
      <c r="B194" s="58">
        <f>PRRAS!C204</f>
        <v>193</v>
      </c>
      <c r="C194" s="58">
        <f>PRRAS!D204</f>
        <v>2431</v>
      </c>
      <c r="D194" s="58">
        <f>PRRAS!E204</f>
        <v>3190</v>
      </c>
      <c r="E194" s="58">
        <v>0</v>
      </c>
      <c r="F194" s="58">
        <v>0</v>
      </c>
      <c r="G194" s="59">
        <f t="shared" ref="G194:G257" si="6">(B194/1000)*(C194*1+D194*2)</f>
        <v>1700.5230000000001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2431</v>
      </c>
      <c r="D208" s="58">
        <f>PRRAS!E218</f>
        <v>3190</v>
      </c>
      <c r="E208" s="58">
        <v>0</v>
      </c>
      <c r="F208" s="58">
        <v>0</v>
      </c>
      <c r="G208" s="59">
        <f t="shared" si="6"/>
        <v>1823.877</v>
      </c>
      <c r="H208" s="59">
        <f t="shared" si="7"/>
        <v>0</v>
      </c>
      <c r="I208" s="60">
        <v>0</v>
      </c>
    </row>
    <row r="209" spans="1:9">
      <c r="A209" s="57">
        <v>151</v>
      </c>
      <c r="B209" s="58">
        <f>PRRAS!C219</f>
        <v>208</v>
      </c>
      <c r="C209" s="58">
        <f>PRRAS!D219</f>
        <v>2431</v>
      </c>
      <c r="D209" s="58">
        <f>PRRAS!E219</f>
        <v>3190</v>
      </c>
      <c r="E209" s="58">
        <v>0</v>
      </c>
      <c r="F209" s="58">
        <v>0</v>
      </c>
      <c r="G209" s="59">
        <f t="shared" si="6"/>
        <v>1832.6879999999999</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7120164</v>
      </c>
      <c r="D282" s="58">
        <f>PRRAS!E292</f>
        <v>7495295</v>
      </c>
      <c r="E282" s="58">
        <v>0</v>
      </c>
      <c r="F282" s="58">
        <v>0</v>
      </c>
      <c r="G282" s="59">
        <f t="shared" si="8"/>
        <v>6213121.8740000008</v>
      </c>
      <c r="H282" s="59">
        <f t="shared" si="9"/>
        <v>0</v>
      </c>
      <c r="I282" s="60">
        <v>0</v>
      </c>
    </row>
    <row r="283" spans="1:9">
      <c r="A283" s="57">
        <v>151</v>
      </c>
      <c r="B283" s="58">
        <f>PRRAS!C293</f>
        <v>282</v>
      </c>
      <c r="C283" s="58">
        <f>PRRAS!D293</f>
        <v>404968</v>
      </c>
      <c r="D283" s="58">
        <f>PRRAS!E293</f>
        <v>991249</v>
      </c>
      <c r="E283" s="58">
        <v>0</v>
      </c>
      <c r="F283" s="58">
        <v>0</v>
      </c>
      <c r="G283" s="59">
        <f t="shared" si="8"/>
        <v>673265.41199999989</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0</v>
      </c>
      <c r="D285" s="58">
        <f>PRRAS!E295</f>
        <v>117093</v>
      </c>
      <c r="E285" s="58">
        <v>0</v>
      </c>
      <c r="F285" s="58">
        <v>0</v>
      </c>
      <c r="G285" s="59">
        <f t="shared" si="8"/>
        <v>66508.823999999993</v>
      </c>
      <c r="H285" s="59">
        <f t="shared" si="9"/>
        <v>0</v>
      </c>
      <c r="I285" s="60">
        <v>0</v>
      </c>
    </row>
    <row r="286" spans="1:9">
      <c r="A286" s="57">
        <v>151</v>
      </c>
      <c r="B286" s="58">
        <f>PRRAS!C296</f>
        <v>285</v>
      </c>
      <c r="C286" s="58">
        <f>PRRAS!D296</f>
        <v>56660</v>
      </c>
      <c r="D286" s="58">
        <f>PRRAS!E296</f>
        <v>0</v>
      </c>
      <c r="E286" s="58">
        <v>0</v>
      </c>
      <c r="F286" s="58">
        <v>0</v>
      </c>
      <c r="G286" s="59">
        <f t="shared" si="8"/>
        <v>16148.099999999999</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197976</v>
      </c>
      <c r="D342" s="58">
        <f>PRRAS!E353</f>
        <v>1627073</v>
      </c>
      <c r="E342" s="58">
        <v>0</v>
      </c>
      <c r="F342" s="58">
        <v>0</v>
      </c>
      <c r="G342" s="59">
        <f t="shared" si="10"/>
        <v>1177173.6020000002</v>
      </c>
      <c r="H342" s="59">
        <f t="shared" si="11"/>
        <v>0</v>
      </c>
      <c r="I342" s="60">
        <v>0</v>
      </c>
    </row>
    <row r="343" spans="1:9">
      <c r="A343" s="57">
        <v>151</v>
      </c>
      <c r="B343" s="58">
        <f>PRRAS!C354</f>
        <v>342</v>
      </c>
      <c r="C343" s="58">
        <f>PRRAS!D354</f>
        <v>1650</v>
      </c>
      <c r="D343" s="58">
        <f>PRRAS!E354</f>
        <v>0</v>
      </c>
      <c r="E343" s="58">
        <v>0</v>
      </c>
      <c r="F343" s="58">
        <v>0</v>
      </c>
      <c r="G343" s="59">
        <f t="shared" si="10"/>
        <v>564.30000000000007</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1650</v>
      </c>
      <c r="D348" s="58">
        <f>PRRAS!E359</f>
        <v>0</v>
      </c>
      <c r="E348" s="58">
        <v>0</v>
      </c>
      <c r="F348" s="58">
        <v>0</v>
      </c>
      <c r="G348" s="59">
        <f t="shared" si="10"/>
        <v>572.54999999999995</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1650</v>
      </c>
      <c r="D351" s="58">
        <f>PRRAS!E362</f>
        <v>0</v>
      </c>
      <c r="E351" s="58">
        <v>0</v>
      </c>
      <c r="F351" s="58">
        <v>0</v>
      </c>
      <c r="G351" s="59">
        <f t="shared" si="10"/>
        <v>577.5</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196326</v>
      </c>
      <c r="D355" s="58">
        <f>PRRAS!E366</f>
        <v>48920</v>
      </c>
      <c r="E355" s="58">
        <v>0</v>
      </c>
      <c r="F355" s="58">
        <v>0</v>
      </c>
      <c r="G355" s="59">
        <f t="shared" si="10"/>
        <v>104134.764</v>
      </c>
      <c r="H355" s="59">
        <f t="shared" si="11"/>
        <v>0</v>
      </c>
      <c r="I355" s="60">
        <v>0</v>
      </c>
    </row>
    <row r="356" spans="1:9">
      <c r="A356" s="57">
        <v>151</v>
      </c>
      <c r="B356" s="58">
        <f>PRRAS!C367</f>
        <v>355</v>
      </c>
      <c r="C356" s="58">
        <f>PRRAS!D367</f>
        <v>109487</v>
      </c>
      <c r="D356" s="58">
        <f>PRRAS!E367</f>
        <v>0</v>
      </c>
      <c r="E356" s="58">
        <v>0</v>
      </c>
      <c r="F356" s="58">
        <v>0</v>
      </c>
      <c r="G356" s="59">
        <f t="shared" si="10"/>
        <v>38867.884999999995</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109487</v>
      </c>
      <c r="D358" s="58">
        <f>PRRAS!E369</f>
        <v>0</v>
      </c>
      <c r="E358" s="58">
        <v>0</v>
      </c>
      <c r="F358" s="58">
        <v>0</v>
      </c>
      <c r="G358" s="59">
        <f t="shared" si="10"/>
        <v>39086.858999999997</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84443</v>
      </c>
      <c r="D361" s="58">
        <f>PRRAS!E372</f>
        <v>44686</v>
      </c>
      <c r="E361" s="58">
        <v>0</v>
      </c>
      <c r="F361" s="58">
        <v>0</v>
      </c>
      <c r="G361" s="59">
        <f t="shared" si="10"/>
        <v>62573.399999999994</v>
      </c>
      <c r="H361" s="59">
        <f t="shared" si="11"/>
        <v>0</v>
      </c>
      <c r="I361" s="60">
        <v>0</v>
      </c>
    </row>
    <row r="362" spans="1:9">
      <c r="A362" s="57">
        <v>151</v>
      </c>
      <c r="B362" s="58">
        <f>PRRAS!C373</f>
        <v>361</v>
      </c>
      <c r="C362" s="58">
        <f>PRRAS!D373</f>
        <v>84443</v>
      </c>
      <c r="D362" s="58">
        <f>PRRAS!E373</f>
        <v>44686</v>
      </c>
      <c r="E362" s="58">
        <v>0</v>
      </c>
      <c r="F362" s="58">
        <v>0</v>
      </c>
      <c r="G362" s="59">
        <f t="shared" si="10"/>
        <v>62747.214999999997</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0</v>
      </c>
      <c r="E368" s="58">
        <v>0</v>
      </c>
      <c r="F368" s="58">
        <v>0</v>
      </c>
      <c r="G368" s="59">
        <f t="shared" si="10"/>
        <v>0</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2396</v>
      </c>
      <c r="D375" s="58">
        <f>PRRAS!E386</f>
        <v>4234</v>
      </c>
      <c r="E375" s="58">
        <v>0</v>
      </c>
      <c r="F375" s="58">
        <v>0</v>
      </c>
      <c r="G375" s="59">
        <f t="shared" si="10"/>
        <v>4063.136</v>
      </c>
      <c r="H375" s="59">
        <f t="shared" si="11"/>
        <v>0</v>
      </c>
      <c r="I375" s="60">
        <v>0</v>
      </c>
    </row>
    <row r="376" spans="1:9">
      <c r="A376" s="57">
        <v>151</v>
      </c>
      <c r="B376" s="58">
        <f>PRRAS!C387</f>
        <v>375</v>
      </c>
      <c r="C376" s="58">
        <f>PRRAS!D387</f>
        <v>2396</v>
      </c>
      <c r="D376" s="58">
        <f>PRRAS!E387</f>
        <v>4234</v>
      </c>
      <c r="E376" s="58">
        <v>0</v>
      </c>
      <c r="F376" s="58">
        <v>0</v>
      </c>
      <c r="G376" s="59">
        <f t="shared" si="10"/>
        <v>4074</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1578153</v>
      </c>
      <c r="E394" s="58">
        <v>0</v>
      </c>
      <c r="F394" s="58">
        <v>0</v>
      </c>
      <c r="G394" s="59">
        <f t="shared" si="12"/>
        <v>1240428.2580000001</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1578153</v>
      </c>
      <c r="E398" s="58">
        <v>0</v>
      </c>
      <c r="F398" s="58">
        <v>0</v>
      </c>
      <c r="G398" s="59">
        <f t="shared" si="12"/>
        <v>1253053.4820000001</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197976</v>
      </c>
      <c r="D400" s="58">
        <f>PRRAS!E411</f>
        <v>1627073</v>
      </c>
      <c r="E400" s="58">
        <v>0</v>
      </c>
      <c r="F400" s="58">
        <v>0</v>
      </c>
      <c r="G400" s="59">
        <f t="shared" si="12"/>
        <v>1377396.6780000001</v>
      </c>
      <c r="H400" s="59">
        <f t="shared" si="13"/>
        <v>0</v>
      </c>
      <c r="I400" s="60">
        <v>0</v>
      </c>
    </row>
    <row r="401" spans="1:9">
      <c r="A401" s="57">
        <v>151</v>
      </c>
      <c r="B401" s="58">
        <f>PRRAS!C412</f>
        <v>400</v>
      </c>
      <c r="C401" s="58">
        <f>PRRAS!D412</f>
        <v>0</v>
      </c>
      <c r="D401" s="58">
        <f>PRRAS!E412</f>
        <v>33239</v>
      </c>
      <c r="E401" s="58">
        <v>0</v>
      </c>
      <c r="F401" s="58">
        <v>0</v>
      </c>
      <c r="G401" s="59">
        <f t="shared" si="12"/>
        <v>26591.200000000001</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7525132</v>
      </c>
      <c r="D404" s="58">
        <f>PRRAS!E415</f>
        <v>8486544</v>
      </c>
      <c r="E404" s="58">
        <v>0</v>
      </c>
      <c r="F404" s="58">
        <v>0</v>
      </c>
      <c r="G404" s="59">
        <f t="shared" si="12"/>
        <v>9872782.6600000001</v>
      </c>
      <c r="H404" s="59">
        <f t="shared" si="13"/>
        <v>0</v>
      </c>
      <c r="I404" s="60">
        <v>0</v>
      </c>
    </row>
    <row r="405" spans="1:9">
      <c r="A405" s="57">
        <v>151</v>
      </c>
      <c r="B405" s="58">
        <f>PRRAS!C416</f>
        <v>404</v>
      </c>
      <c r="C405" s="58">
        <f>PRRAS!D416</f>
        <v>7318140</v>
      </c>
      <c r="D405" s="58">
        <f>PRRAS!E416</f>
        <v>9122368</v>
      </c>
      <c r="E405" s="58">
        <v>0</v>
      </c>
      <c r="F405" s="58">
        <v>0</v>
      </c>
      <c r="G405" s="59">
        <f t="shared" si="12"/>
        <v>10327401.904000001</v>
      </c>
      <c r="H405" s="59">
        <f t="shared" si="13"/>
        <v>0</v>
      </c>
      <c r="I405" s="60">
        <v>0</v>
      </c>
    </row>
    <row r="406" spans="1:9">
      <c r="A406" s="57">
        <v>151</v>
      </c>
      <c r="B406" s="58">
        <f>PRRAS!C417</f>
        <v>405</v>
      </c>
      <c r="C406" s="58">
        <f>PRRAS!D417</f>
        <v>206992</v>
      </c>
      <c r="D406" s="58">
        <f>PRRAS!E417</f>
        <v>0</v>
      </c>
      <c r="E406" s="58">
        <v>0</v>
      </c>
      <c r="F406" s="58">
        <v>0</v>
      </c>
      <c r="G406" s="59">
        <f t="shared" si="12"/>
        <v>83831.760000000009</v>
      </c>
      <c r="H406" s="59">
        <f t="shared" si="13"/>
        <v>0</v>
      </c>
      <c r="I406" s="60">
        <v>0</v>
      </c>
    </row>
    <row r="407" spans="1:9">
      <c r="A407" s="57">
        <v>151</v>
      </c>
      <c r="B407" s="58">
        <f>PRRAS!C418</f>
        <v>406</v>
      </c>
      <c r="C407" s="58">
        <f>PRRAS!D418</f>
        <v>0</v>
      </c>
      <c r="D407" s="58">
        <f>PRRAS!E418</f>
        <v>635824</v>
      </c>
      <c r="E407" s="58">
        <v>0</v>
      </c>
      <c r="F407" s="58">
        <v>0</v>
      </c>
      <c r="G407" s="59">
        <f t="shared" si="12"/>
        <v>516289.08800000005</v>
      </c>
      <c r="H407" s="59">
        <f t="shared" si="13"/>
        <v>0</v>
      </c>
      <c r="I407" s="60">
        <v>0</v>
      </c>
    </row>
    <row r="408" spans="1:9">
      <c r="A408" s="57">
        <v>151</v>
      </c>
      <c r="B408" s="58">
        <f>PRRAS!C419</f>
        <v>407</v>
      </c>
      <c r="C408" s="58">
        <f>PRRAS!D419</f>
        <v>0</v>
      </c>
      <c r="D408" s="58">
        <f>PRRAS!E419</f>
        <v>150332</v>
      </c>
      <c r="E408" s="58">
        <v>0</v>
      </c>
      <c r="F408" s="58">
        <v>0</v>
      </c>
      <c r="G408" s="59">
        <f t="shared" si="12"/>
        <v>122370.24799999999</v>
      </c>
      <c r="H408" s="59">
        <f t="shared" si="13"/>
        <v>0</v>
      </c>
      <c r="I408" s="60">
        <v>0</v>
      </c>
    </row>
    <row r="409" spans="1:9">
      <c r="A409" s="57">
        <v>151</v>
      </c>
      <c r="B409" s="58">
        <f>PRRAS!C420</f>
        <v>408</v>
      </c>
      <c r="C409" s="58">
        <f>PRRAS!D420</f>
        <v>56660</v>
      </c>
      <c r="D409" s="58">
        <f>PRRAS!E420</f>
        <v>0</v>
      </c>
      <c r="E409" s="58">
        <v>0</v>
      </c>
      <c r="F409" s="58">
        <v>0</v>
      </c>
      <c r="G409" s="59">
        <f t="shared" si="12"/>
        <v>23117.279999999999</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7525132</v>
      </c>
      <c r="D630" s="58">
        <f>PRRAS!E642</f>
        <v>8486544</v>
      </c>
      <c r="E630" s="58">
        <v>0</v>
      </c>
      <c r="F630" s="58">
        <v>0</v>
      </c>
      <c r="G630" s="59">
        <f t="shared" si="18"/>
        <v>15409380.380000001</v>
      </c>
      <c r="H630" s="59">
        <f t="shared" si="19"/>
        <v>0</v>
      </c>
      <c r="I630" s="60">
        <v>0</v>
      </c>
    </row>
    <row r="631" spans="1:9">
      <c r="A631" s="57">
        <v>151</v>
      </c>
      <c r="B631" s="58">
        <f>PRRAS!C643</f>
        <v>630</v>
      </c>
      <c r="C631" s="58">
        <f>PRRAS!D643</f>
        <v>7318140</v>
      </c>
      <c r="D631" s="58">
        <f>PRRAS!E643</f>
        <v>9122368</v>
      </c>
      <c r="E631" s="58">
        <v>0</v>
      </c>
      <c r="F631" s="58">
        <v>0</v>
      </c>
      <c r="G631" s="59">
        <f t="shared" si="18"/>
        <v>16104611.880000001</v>
      </c>
      <c r="H631" s="59">
        <f t="shared" si="19"/>
        <v>0</v>
      </c>
      <c r="I631" s="60">
        <v>0</v>
      </c>
    </row>
    <row r="632" spans="1:9">
      <c r="A632" s="57">
        <v>151</v>
      </c>
      <c r="B632" s="58">
        <f>PRRAS!C644</f>
        <v>631</v>
      </c>
      <c r="C632" s="58">
        <f>PRRAS!D644</f>
        <v>206992</v>
      </c>
      <c r="D632" s="58">
        <f>PRRAS!E644</f>
        <v>0</v>
      </c>
      <c r="E632" s="58">
        <v>0</v>
      </c>
      <c r="F632" s="58">
        <v>0</v>
      </c>
      <c r="G632" s="59">
        <f t="shared" si="18"/>
        <v>130611.952</v>
      </c>
      <c r="H632" s="59">
        <f t="shared" si="19"/>
        <v>0</v>
      </c>
      <c r="I632" s="60">
        <v>0</v>
      </c>
    </row>
    <row r="633" spans="1:9">
      <c r="A633" s="57">
        <v>151</v>
      </c>
      <c r="B633" s="58">
        <f>PRRAS!C645</f>
        <v>632</v>
      </c>
      <c r="C633" s="58">
        <f>PRRAS!D645</f>
        <v>0</v>
      </c>
      <c r="D633" s="58">
        <f>PRRAS!E645</f>
        <v>635824</v>
      </c>
      <c r="E633" s="58">
        <v>0</v>
      </c>
      <c r="F633" s="58">
        <v>0</v>
      </c>
      <c r="G633" s="59">
        <f t="shared" si="18"/>
        <v>803681.53599999996</v>
      </c>
      <c r="H633" s="59">
        <f t="shared" si="19"/>
        <v>0</v>
      </c>
      <c r="I633" s="60">
        <v>0</v>
      </c>
    </row>
    <row r="634" spans="1:9">
      <c r="A634" s="57">
        <v>151</v>
      </c>
      <c r="B634" s="58">
        <f>PRRAS!C646</f>
        <v>633</v>
      </c>
      <c r="C634" s="58">
        <f>PRRAS!D646</f>
        <v>0</v>
      </c>
      <c r="D634" s="58">
        <f>PRRAS!E646</f>
        <v>150332</v>
      </c>
      <c r="E634" s="58">
        <v>0</v>
      </c>
      <c r="F634" s="58">
        <v>0</v>
      </c>
      <c r="G634" s="59">
        <f t="shared" si="18"/>
        <v>190320.31200000001</v>
      </c>
      <c r="H634" s="59">
        <f t="shared" si="19"/>
        <v>0</v>
      </c>
      <c r="I634" s="60">
        <v>0</v>
      </c>
    </row>
    <row r="635" spans="1:9">
      <c r="A635" s="57">
        <v>151</v>
      </c>
      <c r="B635" s="58">
        <f>PRRAS!C647</f>
        <v>634</v>
      </c>
      <c r="C635" s="58">
        <f>PRRAS!D647</f>
        <v>56660</v>
      </c>
      <c r="D635" s="58">
        <f>PRRAS!E647</f>
        <v>0</v>
      </c>
      <c r="E635" s="58">
        <v>0</v>
      </c>
      <c r="F635" s="58">
        <v>0</v>
      </c>
      <c r="G635" s="59">
        <f t="shared" si="18"/>
        <v>35922.44</v>
      </c>
      <c r="H635" s="59">
        <f t="shared" si="19"/>
        <v>0</v>
      </c>
      <c r="I635" s="60">
        <v>0</v>
      </c>
    </row>
    <row r="636" spans="1:9">
      <c r="A636" s="57">
        <v>151</v>
      </c>
      <c r="B636" s="58">
        <f>PRRAS!C648</f>
        <v>635</v>
      </c>
      <c r="C636" s="58">
        <f>PRRAS!D648</f>
        <v>150332</v>
      </c>
      <c r="D636" s="58">
        <f>PRRAS!E648</f>
        <v>0</v>
      </c>
      <c r="E636" s="58">
        <v>0</v>
      </c>
      <c r="F636" s="58">
        <v>0</v>
      </c>
      <c r="G636" s="59">
        <f t="shared" si="18"/>
        <v>95460.82</v>
      </c>
      <c r="H636" s="59">
        <f t="shared" si="19"/>
        <v>0</v>
      </c>
      <c r="I636" s="60">
        <v>0</v>
      </c>
    </row>
    <row r="637" spans="1:9">
      <c r="A637" s="57">
        <v>151</v>
      </c>
      <c r="B637" s="58">
        <f>PRRAS!C649</f>
        <v>636</v>
      </c>
      <c r="C637" s="58">
        <f>PRRAS!D649</f>
        <v>0</v>
      </c>
      <c r="D637" s="58">
        <f>PRRAS!E649</f>
        <v>485492</v>
      </c>
      <c r="E637" s="58">
        <v>0</v>
      </c>
      <c r="F637" s="58">
        <v>0</v>
      </c>
      <c r="G637" s="59">
        <f t="shared" si="18"/>
        <v>617545.82400000002</v>
      </c>
      <c r="H637" s="59">
        <f t="shared" si="19"/>
        <v>0</v>
      </c>
      <c r="I637" s="60">
        <v>0</v>
      </c>
    </row>
    <row r="638" spans="1:9">
      <c r="A638" s="57">
        <v>151</v>
      </c>
      <c r="B638" s="58">
        <f>PRRAS!C650</f>
        <v>637</v>
      </c>
      <c r="C638" s="58">
        <f>PRRAS!D650</f>
        <v>511009</v>
      </c>
      <c r="D638" s="58">
        <f>PRRAS!E650</f>
        <v>521191</v>
      </c>
      <c r="E638" s="58">
        <v>0</v>
      </c>
      <c r="F638" s="58">
        <v>0</v>
      </c>
      <c r="G638" s="59">
        <f t="shared" si="18"/>
        <v>989510.06700000004</v>
      </c>
      <c r="H638" s="59">
        <f t="shared" si="19"/>
        <v>0</v>
      </c>
      <c r="I638" s="60">
        <v>0</v>
      </c>
    </row>
    <row r="639" spans="1:9">
      <c r="A639" s="57">
        <v>151</v>
      </c>
      <c r="B639" s="58">
        <f>PRRAS!C652</f>
        <v>638</v>
      </c>
      <c r="C639" s="58">
        <f>PRRAS!D652</f>
        <v>113304</v>
      </c>
      <c r="D639" s="58">
        <f>PRRAS!E652</f>
        <v>731106</v>
      </c>
      <c r="E639" s="58">
        <v>0</v>
      </c>
      <c r="F639" s="58">
        <v>0</v>
      </c>
      <c r="G639" s="59">
        <f t="shared" si="18"/>
        <v>1005179.208</v>
      </c>
      <c r="H639" s="59">
        <f t="shared" si="19"/>
        <v>0</v>
      </c>
      <c r="I639" s="60">
        <v>0</v>
      </c>
    </row>
    <row r="640" spans="1:9">
      <c r="A640" s="57">
        <v>151</v>
      </c>
      <c r="B640" s="58">
        <f>PRRAS!C653</f>
        <v>639</v>
      </c>
      <c r="C640" s="58">
        <f>PRRAS!D653</f>
        <v>1233183</v>
      </c>
      <c r="D640" s="58">
        <f>PRRAS!E653</f>
        <v>1314693</v>
      </c>
      <c r="E640" s="58">
        <v>0</v>
      </c>
      <c r="F640" s="58">
        <v>0</v>
      </c>
      <c r="G640" s="59">
        <f t="shared" si="18"/>
        <v>2468181.591</v>
      </c>
      <c r="H640" s="59">
        <f t="shared" si="19"/>
        <v>0</v>
      </c>
      <c r="I640" s="60">
        <v>0</v>
      </c>
    </row>
    <row r="641" spans="1:9">
      <c r="A641" s="57">
        <v>151</v>
      </c>
      <c r="B641" s="58">
        <f>PRRAS!C654</f>
        <v>640</v>
      </c>
      <c r="C641" s="58">
        <f>PRRAS!D654</f>
        <v>615381</v>
      </c>
      <c r="D641" s="58">
        <f>PRRAS!E654</f>
        <v>1692149</v>
      </c>
      <c r="E641" s="58">
        <v>0</v>
      </c>
      <c r="F641" s="58">
        <v>0</v>
      </c>
      <c r="G641" s="59">
        <f t="shared" si="18"/>
        <v>2559794.56</v>
      </c>
      <c r="H641" s="59">
        <f t="shared" si="19"/>
        <v>0</v>
      </c>
      <c r="I641" s="60">
        <v>0</v>
      </c>
    </row>
    <row r="642" spans="1:9">
      <c r="A642" s="57">
        <v>151</v>
      </c>
      <c r="B642" s="58">
        <f>PRRAS!C655</f>
        <v>641</v>
      </c>
      <c r="C642" s="58">
        <f>PRRAS!D655</f>
        <v>731106</v>
      </c>
      <c r="D642" s="58">
        <f>PRRAS!E655</f>
        <v>353650</v>
      </c>
      <c r="E642" s="58">
        <v>0</v>
      </c>
      <c r="F642" s="58">
        <v>0</v>
      </c>
      <c r="G642" s="59">
        <f t="shared" ref="G642:G705" si="20">(B642/1000)*(C642*1+D642*2)</f>
        <v>922018.24600000004</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63</v>
      </c>
      <c r="D644" s="58">
        <f>PRRAS!E657</f>
        <v>62</v>
      </c>
      <c r="E644" s="58">
        <v>0</v>
      </c>
      <c r="F644" s="58">
        <v>0</v>
      </c>
      <c r="G644" s="59">
        <f t="shared" si="20"/>
        <v>120.241</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55</v>
      </c>
      <c r="D646" s="58">
        <f>PRRAS!E659</f>
        <v>54</v>
      </c>
      <c r="E646" s="58">
        <v>0</v>
      </c>
      <c r="F646" s="58">
        <v>0</v>
      </c>
      <c r="G646" s="59">
        <f t="shared" si="20"/>
        <v>105.13500000000001</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49500</v>
      </c>
      <c r="D654" s="58">
        <f>PRRAS!E667</f>
        <v>0</v>
      </c>
      <c r="E654" s="58">
        <v>0</v>
      </c>
      <c r="F654" s="58">
        <v>0</v>
      </c>
      <c r="G654" s="59">
        <f t="shared" si="20"/>
        <v>32323.5</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14116</v>
      </c>
      <c r="D659" s="58">
        <f>PRRAS!E672</f>
        <v>14628</v>
      </c>
      <c r="E659" s="58">
        <v>0</v>
      </c>
      <c r="F659" s="58">
        <v>0</v>
      </c>
      <c r="G659" s="59">
        <f t="shared" si="20"/>
        <v>28538.776000000002</v>
      </c>
      <c r="H659" s="59">
        <f t="shared" si="21"/>
        <v>0</v>
      </c>
      <c r="I659" s="60">
        <v>0</v>
      </c>
    </row>
    <row r="660" spans="1:9">
      <c r="A660" s="57">
        <v>151</v>
      </c>
      <c r="B660" s="58">
        <f>PRRAS!C673</f>
        <v>659</v>
      </c>
      <c r="C660" s="58">
        <f>PRRAS!D673</f>
        <v>21628</v>
      </c>
      <c r="D660" s="58">
        <f>PRRAS!E673</f>
        <v>117231</v>
      </c>
      <c r="E660" s="58">
        <v>0</v>
      </c>
      <c r="F660" s="58">
        <v>0</v>
      </c>
      <c r="G660" s="59">
        <f t="shared" si="20"/>
        <v>168763.31</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6069485</v>
      </c>
      <c r="D665" s="58">
        <f>PRRAS!E678</f>
        <v>6458400</v>
      </c>
      <c r="E665" s="58">
        <v>0</v>
      </c>
      <c r="F665" s="58">
        <v>0</v>
      </c>
      <c r="G665" s="59">
        <f t="shared" si="20"/>
        <v>12606893.24</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60000</v>
      </c>
      <c r="D668" s="58">
        <f>PRRAS!E681</f>
        <v>5000</v>
      </c>
      <c r="E668" s="58">
        <v>0</v>
      </c>
      <c r="F668" s="58">
        <v>0</v>
      </c>
      <c r="G668" s="59">
        <f t="shared" si="20"/>
        <v>46690</v>
      </c>
      <c r="H668" s="59">
        <f t="shared" si="21"/>
        <v>0</v>
      </c>
      <c r="I668" s="60">
        <v>0</v>
      </c>
    </row>
    <row r="669" spans="1:9">
      <c r="A669" s="57">
        <v>151</v>
      </c>
      <c r="B669" s="58">
        <f>PRRAS!C682</f>
        <v>668</v>
      </c>
      <c r="C669" s="58">
        <f>PRRAS!D682</f>
        <v>141986</v>
      </c>
      <c r="D669" s="58">
        <f>PRRAS!E682</f>
        <v>257265</v>
      </c>
      <c r="E669" s="58">
        <v>0</v>
      </c>
      <c r="F669" s="58">
        <v>0</v>
      </c>
      <c r="G669" s="59">
        <f t="shared" si="20"/>
        <v>438552.68800000002</v>
      </c>
      <c r="H669" s="59">
        <f t="shared" si="21"/>
        <v>0</v>
      </c>
      <c r="I669" s="60">
        <v>0</v>
      </c>
    </row>
    <row r="670" spans="1:9">
      <c r="A670" s="57">
        <v>151</v>
      </c>
      <c r="B670" s="58">
        <f>PRRAS!C683</f>
        <v>669</v>
      </c>
      <c r="C670" s="58">
        <f>PRRAS!D683</f>
        <v>122559</v>
      </c>
      <c r="D670" s="58">
        <f>PRRAS!E683</f>
        <v>688431</v>
      </c>
      <c r="E670" s="58">
        <v>0</v>
      </c>
      <c r="F670" s="58">
        <v>0</v>
      </c>
      <c r="G670" s="59">
        <f t="shared" si="20"/>
        <v>1003112.6490000001</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442209</v>
      </c>
      <c r="D685" s="58">
        <f>PRRAS!E698</f>
        <v>448456</v>
      </c>
      <c r="E685" s="58">
        <v>0</v>
      </c>
      <c r="F685" s="58">
        <v>0</v>
      </c>
      <c r="G685" s="59">
        <f t="shared" si="20"/>
        <v>915958.76400000008</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10898</v>
      </c>
      <c r="D688" s="58">
        <f>PRRAS!E701</f>
        <v>0</v>
      </c>
      <c r="E688" s="58">
        <v>0</v>
      </c>
      <c r="F688" s="58">
        <v>0</v>
      </c>
      <c r="G688" s="59">
        <f t="shared" si="20"/>
        <v>7486.9260000000004</v>
      </c>
      <c r="H688" s="59">
        <f t="shared" si="21"/>
        <v>0</v>
      </c>
      <c r="I688" s="60">
        <v>0</v>
      </c>
    </row>
    <row r="689" spans="1:9">
      <c r="A689" s="57">
        <v>151</v>
      </c>
      <c r="B689" s="58">
        <f>PRRAS!C702</f>
        <v>688</v>
      </c>
      <c r="C689" s="58">
        <f>PRRAS!D702</f>
        <v>15294</v>
      </c>
      <c r="D689" s="58">
        <f>PRRAS!E702</f>
        <v>27258</v>
      </c>
      <c r="E689" s="58">
        <v>0</v>
      </c>
      <c r="F689" s="58">
        <v>0</v>
      </c>
      <c r="G689" s="59">
        <f t="shared" si="20"/>
        <v>48029.279999999999</v>
      </c>
      <c r="H689" s="59">
        <f t="shared" si="21"/>
        <v>0</v>
      </c>
      <c r="I689" s="60">
        <v>0</v>
      </c>
    </row>
    <row r="690" spans="1:9">
      <c r="A690" s="57">
        <v>151</v>
      </c>
      <c r="B690" s="58">
        <f>PRRAS!C703</f>
        <v>689</v>
      </c>
      <c r="C690" s="58">
        <f>PRRAS!D703</f>
        <v>240794</v>
      </c>
      <c r="D690" s="58">
        <f>PRRAS!E703</f>
        <v>258897</v>
      </c>
      <c r="E690" s="58">
        <v>0</v>
      </c>
      <c r="F690" s="58">
        <v>0</v>
      </c>
      <c r="G690" s="59">
        <f t="shared" si="20"/>
        <v>522667.13199999998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12908</v>
      </c>
      <c r="D692" s="58">
        <f>PRRAS!E705</f>
        <v>11945</v>
      </c>
      <c r="E692" s="58">
        <v>0</v>
      </c>
      <c r="F692" s="58">
        <v>0</v>
      </c>
      <c r="G692" s="59">
        <f t="shared" si="20"/>
        <v>25427.417999999998</v>
      </c>
      <c r="H692" s="59">
        <f t="shared" si="21"/>
        <v>0</v>
      </c>
      <c r="I692" s="60">
        <v>0</v>
      </c>
    </row>
    <row r="693" spans="1:9">
      <c r="A693" s="57">
        <v>151</v>
      </c>
      <c r="B693" s="58">
        <f>PRRAS!C706</f>
        <v>692</v>
      </c>
      <c r="C693" s="58">
        <f>PRRAS!D706</f>
        <v>0</v>
      </c>
      <c r="D693" s="58">
        <f>PRRAS!E706</f>
        <v>2760</v>
      </c>
      <c r="E693" s="58">
        <v>0</v>
      </c>
      <c r="F693" s="58">
        <v>0</v>
      </c>
      <c r="G693" s="59">
        <f t="shared" si="20"/>
        <v>3819.8399999999997</v>
      </c>
      <c r="H693" s="59">
        <f t="shared" si="21"/>
        <v>0</v>
      </c>
      <c r="I693" s="60">
        <v>0</v>
      </c>
    </row>
    <row r="694" spans="1:9">
      <c r="A694" s="57">
        <v>151</v>
      </c>
      <c r="B694" s="58">
        <f>PRRAS!C707</f>
        <v>693</v>
      </c>
      <c r="C694" s="58">
        <f>PRRAS!D707</f>
        <v>5519</v>
      </c>
      <c r="D694" s="58">
        <f>PRRAS!E707</f>
        <v>3323</v>
      </c>
      <c r="E694" s="58">
        <v>0</v>
      </c>
      <c r="F694" s="58">
        <v>0</v>
      </c>
      <c r="G694" s="59">
        <f t="shared" si="20"/>
        <v>8430.3449999999993</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4192</v>
      </c>
      <c r="E697" s="58">
        <v>0</v>
      </c>
      <c r="F697" s="58">
        <v>0</v>
      </c>
      <c r="G697" s="59">
        <f t="shared" si="20"/>
        <v>5835.2639999999992</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5171710</v>
      </c>
      <c r="D977" s="63">
        <f>Bil!E12</f>
        <v>6145243</v>
      </c>
      <c r="E977" s="63">
        <v>0</v>
      </c>
      <c r="F977" s="63">
        <v>0</v>
      </c>
      <c r="G977" s="64">
        <f t="shared" ref="G977:G1040" si="32">B977/1000*C977+B977/500*D977</f>
        <v>17462.196</v>
      </c>
      <c r="H977" s="64">
        <f t="shared" si="31"/>
        <v>0</v>
      </c>
      <c r="I977" s="65"/>
    </row>
    <row r="978" spans="1:9">
      <c r="A978" s="57">
        <v>152</v>
      </c>
      <c r="B978" s="58">
        <f>Bil!C13</f>
        <v>2</v>
      </c>
      <c r="C978" s="58">
        <f>Bil!D13</f>
        <v>3914890</v>
      </c>
      <c r="D978" s="58">
        <f>Bil!E13</f>
        <v>5262921</v>
      </c>
      <c r="E978" s="58">
        <v>0</v>
      </c>
      <c r="F978" s="58">
        <v>0</v>
      </c>
      <c r="G978" s="59">
        <f t="shared" si="32"/>
        <v>28881.464</v>
      </c>
      <c r="H978" s="59">
        <f t="shared" si="31"/>
        <v>0</v>
      </c>
      <c r="I978" s="60"/>
    </row>
    <row r="979" spans="1:9">
      <c r="A979" s="57">
        <v>152</v>
      </c>
      <c r="B979" s="58">
        <f>Bil!C14</f>
        <v>3</v>
      </c>
      <c r="C979" s="58">
        <f>Bil!D14</f>
        <v>1147</v>
      </c>
      <c r="D979" s="58">
        <f>Bil!E14</f>
        <v>1</v>
      </c>
      <c r="E979" s="58">
        <v>0</v>
      </c>
      <c r="F979" s="58">
        <v>0</v>
      </c>
      <c r="G979" s="59">
        <f t="shared" si="32"/>
        <v>3.4470000000000001</v>
      </c>
      <c r="H979" s="59">
        <f t="shared" si="31"/>
        <v>0</v>
      </c>
      <c r="I979" s="60"/>
    </row>
    <row r="980" spans="1:9">
      <c r="A980" s="57">
        <v>152</v>
      </c>
      <c r="B980" s="58">
        <f>Bil!C15</f>
        <v>4</v>
      </c>
      <c r="C980" s="58">
        <f>Bil!D15</f>
        <v>1</v>
      </c>
      <c r="D980" s="58">
        <f>Bil!E15</f>
        <v>1</v>
      </c>
      <c r="E980" s="58">
        <v>0</v>
      </c>
      <c r="F980" s="58">
        <v>0</v>
      </c>
      <c r="G980" s="59">
        <f t="shared" si="32"/>
        <v>1.2E-2</v>
      </c>
      <c r="H980" s="59">
        <f t="shared" si="31"/>
        <v>0</v>
      </c>
      <c r="I980" s="60"/>
    </row>
    <row r="981" spans="1:9">
      <c r="A981" s="57">
        <v>152</v>
      </c>
      <c r="B981" s="58">
        <f>Bil!C16</f>
        <v>5</v>
      </c>
      <c r="C981" s="58">
        <f>Bil!D16</f>
        <v>1650</v>
      </c>
      <c r="D981" s="58">
        <f>Bil!E16</f>
        <v>0</v>
      </c>
      <c r="E981" s="58">
        <v>0</v>
      </c>
      <c r="F981" s="58">
        <v>0</v>
      </c>
      <c r="G981" s="59">
        <f t="shared" si="32"/>
        <v>8.25</v>
      </c>
      <c r="H981" s="59">
        <f t="shared" si="31"/>
        <v>0</v>
      </c>
      <c r="I981" s="60"/>
    </row>
    <row r="982" spans="1:9">
      <c r="A982" s="57">
        <v>152</v>
      </c>
      <c r="B982" s="58">
        <f>Bil!C17</f>
        <v>6</v>
      </c>
      <c r="C982" s="58">
        <f>Bil!D17</f>
        <v>504</v>
      </c>
      <c r="D982" s="58">
        <f>Bil!E17</f>
        <v>0</v>
      </c>
      <c r="E982" s="58">
        <v>0</v>
      </c>
      <c r="F982" s="58">
        <v>0</v>
      </c>
      <c r="G982" s="59">
        <f t="shared" si="32"/>
        <v>3.024</v>
      </c>
      <c r="H982" s="59">
        <f t="shared" si="31"/>
        <v>0</v>
      </c>
      <c r="I982" s="60"/>
    </row>
    <row r="983" spans="1:9">
      <c r="A983" s="57">
        <v>152</v>
      </c>
      <c r="B983" s="58">
        <f>Bil!C18</f>
        <v>7</v>
      </c>
      <c r="C983" s="58">
        <f>Bil!D18</f>
        <v>3734805</v>
      </c>
      <c r="D983" s="58">
        <f>Bil!E18</f>
        <v>3505829</v>
      </c>
      <c r="E983" s="58">
        <v>0</v>
      </c>
      <c r="F983" s="58">
        <v>0</v>
      </c>
      <c r="G983" s="59">
        <f t="shared" si="32"/>
        <v>75225.241000000009</v>
      </c>
      <c r="H983" s="59">
        <f t="shared" si="31"/>
        <v>0</v>
      </c>
      <c r="I983" s="60"/>
    </row>
    <row r="984" spans="1:9">
      <c r="A984" s="57">
        <v>152</v>
      </c>
      <c r="B984" s="58">
        <f>Bil!C19</f>
        <v>8</v>
      </c>
      <c r="C984" s="58">
        <f>Bil!D19</f>
        <v>3194467</v>
      </c>
      <c r="D984" s="58">
        <f>Bil!E19</f>
        <v>3112060</v>
      </c>
      <c r="E984" s="58">
        <v>0</v>
      </c>
      <c r="F984" s="58">
        <v>0</v>
      </c>
      <c r="G984" s="59">
        <f t="shared" si="32"/>
        <v>75348.695999999996</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5553870</v>
      </c>
      <c r="D986" s="58">
        <f>Bil!E21</f>
        <v>5542407</v>
      </c>
      <c r="E986" s="58">
        <v>0</v>
      </c>
      <c r="F986" s="58">
        <v>0</v>
      </c>
      <c r="G986" s="59">
        <f t="shared" si="32"/>
        <v>166386.84</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2359403</v>
      </c>
      <c r="D989" s="58">
        <f>Bil!E24</f>
        <v>2430347</v>
      </c>
      <c r="E989" s="58">
        <v>0</v>
      </c>
      <c r="F989" s="58">
        <v>0</v>
      </c>
      <c r="G989" s="59">
        <f t="shared" si="32"/>
        <v>93861.260999999999</v>
      </c>
      <c r="H989" s="59">
        <f t="shared" si="31"/>
        <v>0</v>
      </c>
      <c r="I989" s="60"/>
    </row>
    <row r="990" spans="1:9">
      <c r="A990" s="57">
        <v>152</v>
      </c>
      <c r="B990" s="58">
        <f>Bil!C25</f>
        <v>14</v>
      </c>
      <c r="C990" s="58">
        <f>Bil!D25</f>
        <v>264030</v>
      </c>
      <c r="D990" s="58">
        <f>Bil!E25</f>
        <v>234840</v>
      </c>
      <c r="E990" s="58">
        <v>0</v>
      </c>
      <c r="F990" s="58">
        <v>0</v>
      </c>
      <c r="G990" s="59">
        <f t="shared" si="32"/>
        <v>10271.94</v>
      </c>
      <c r="H990" s="59">
        <f t="shared" si="31"/>
        <v>0</v>
      </c>
      <c r="I990" s="60"/>
    </row>
    <row r="991" spans="1:9">
      <c r="A991" s="57">
        <v>152</v>
      </c>
      <c r="B991" s="58">
        <f>Bil!C26</f>
        <v>15</v>
      </c>
      <c r="C991" s="58">
        <f>Bil!D26</f>
        <v>1903020</v>
      </c>
      <c r="D991" s="58">
        <f>Bil!E26</f>
        <v>1783269</v>
      </c>
      <c r="E991" s="58">
        <v>0</v>
      </c>
      <c r="F991" s="58">
        <v>0</v>
      </c>
      <c r="G991" s="59">
        <f t="shared" si="32"/>
        <v>82043.37</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0</v>
      </c>
      <c r="D993" s="58">
        <f>Bil!E28</f>
        <v>0</v>
      </c>
      <c r="E993" s="58">
        <v>0</v>
      </c>
      <c r="F993" s="58">
        <v>0</v>
      </c>
      <c r="G993" s="59">
        <f t="shared" si="32"/>
        <v>0</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0</v>
      </c>
      <c r="D997" s="58">
        <f>Bil!E32</f>
        <v>0</v>
      </c>
      <c r="E997" s="58">
        <v>0</v>
      </c>
      <c r="F997" s="58">
        <v>0</v>
      </c>
      <c r="G997" s="59">
        <f t="shared" si="32"/>
        <v>0</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1638990</v>
      </c>
      <c r="D999" s="58">
        <f>Bil!E34</f>
        <v>1548429</v>
      </c>
      <c r="E999" s="58">
        <v>0</v>
      </c>
      <c r="F999" s="58">
        <v>0</v>
      </c>
      <c r="G999" s="59">
        <f t="shared" si="32"/>
        <v>108924.50399999999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276308</v>
      </c>
      <c r="D1006" s="58">
        <f>Bil!E41</f>
        <v>158929</v>
      </c>
      <c r="E1006" s="58">
        <v>0</v>
      </c>
      <c r="F1006" s="58">
        <v>0</v>
      </c>
      <c r="G1006" s="59">
        <f t="shared" si="32"/>
        <v>17824.98</v>
      </c>
      <c r="H1006" s="59">
        <f t="shared" si="31"/>
        <v>0</v>
      </c>
      <c r="I1006" s="60"/>
    </row>
    <row r="1007" spans="1:9">
      <c r="A1007" s="57">
        <v>152</v>
      </c>
      <c r="B1007" s="58">
        <f>Bil!C42</f>
        <v>31</v>
      </c>
      <c r="C1007" s="58">
        <f>Bil!D42</f>
        <v>684080</v>
      </c>
      <c r="D1007" s="58">
        <f>Bil!E42</f>
        <v>732186</v>
      </c>
      <c r="E1007" s="58">
        <v>0</v>
      </c>
      <c r="F1007" s="58">
        <v>0</v>
      </c>
      <c r="G1007" s="59">
        <f t="shared" si="32"/>
        <v>66602.012000000002</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407772</v>
      </c>
      <c r="D1011" s="58">
        <f>Bil!E46</f>
        <v>573257</v>
      </c>
      <c r="E1011" s="58">
        <v>0</v>
      </c>
      <c r="F1011" s="58">
        <v>0</v>
      </c>
      <c r="G1011" s="59">
        <f t="shared" si="32"/>
        <v>54400.010000000009</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130666</v>
      </c>
      <c r="D1025" s="58">
        <f>Bil!E60</f>
        <v>135868</v>
      </c>
      <c r="E1025" s="58">
        <v>0</v>
      </c>
      <c r="F1025" s="58">
        <v>0</v>
      </c>
      <c r="G1025" s="59">
        <f t="shared" si="32"/>
        <v>19717.698</v>
      </c>
      <c r="H1025" s="59">
        <f t="shared" si="31"/>
        <v>0</v>
      </c>
      <c r="I1025" s="60"/>
    </row>
    <row r="1026" spans="1:9">
      <c r="A1026" s="57">
        <v>152</v>
      </c>
      <c r="B1026" s="58">
        <f>Bil!C61</f>
        <v>50</v>
      </c>
      <c r="C1026" s="58">
        <f>Bil!D61</f>
        <v>130666</v>
      </c>
      <c r="D1026" s="58">
        <f>Bil!E61</f>
        <v>135868</v>
      </c>
      <c r="E1026" s="58">
        <v>0</v>
      </c>
      <c r="F1026" s="58">
        <v>0</v>
      </c>
      <c r="G1026" s="59">
        <f t="shared" si="32"/>
        <v>20120.100000000002</v>
      </c>
      <c r="H1026" s="59">
        <f t="shared" ref="H1026:H1089" si="33">ABS(C1026-ROUND(C1026,0))+ABS(D1026-ROUND(D1026,0))</f>
        <v>0</v>
      </c>
      <c r="I1026" s="60"/>
    </row>
    <row r="1027" spans="1:9">
      <c r="A1027" s="57">
        <v>152</v>
      </c>
      <c r="B1027" s="58">
        <f>Bil!C62</f>
        <v>51</v>
      </c>
      <c r="C1027" s="58">
        <f>Bil!D62</f>
        <v>178938</v>
      </c>
      <c r="D1027" s="58">
        <f>Bil!E62</f>
        <v>1757091</v>
      </c>
      <c r="E1027" s="58">
        <v>0</v>
      </c>
      <c r="F1027" s="58">
        <v>0</v>
      </c>
      <c r="G1027" s="59">
        <f t="shared" si="32"/>
        <v>188349.11999999997</v>
      </c>
      <c r="H1027" s="59">
        <f t="shared" si="33"/>
        <v>0</v>
      </c>
      <c r="I1027" s="60"/>
    </row>
    <row r="1028" spans="1:9">
      <c r="A1028" s="57">
        <v>152</v>
      </c>
      <c r="B1028" s="58">
        <f>Bil!C63</f>
        <v>52</v>
      </c>
      <c r="C1028" s="58">
        <f>Bil!D63</f>
        <v>178938</v>
      </c>
      <c r="D1028" s="58">
        <f>Bil!E63</f>
        <v>1757091</v>
      </c>
      <c r="E1028" s="58">
        <v>0</v>
      </c>
      <c r="F1028" s="58">
        <v>0</v>
      </c>
      <c r="G1028" s="59">
        <f t="shared" si="32"/>
        <v>192042.23999999999</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1256820</v>
      </c>
      <c r="D1039" s="58">
        <f>Bil!E74</f>
        <v>882322</v>
      </c>
      <c r="E1039" s="58">
        <v>0</v>
      </c>
      <c r="F1039" s="58">
        <v>0</v>
      </c>
      <c r="G1039" s="59">
        <f t="shared" si="32"/>
        <v>190352.23200000002</v>
      </c>
      <c r="H1039" s="59">
        <f t="shared" si="33"/>
        <v>0</v>
      </c>
      <c r="I1039" s="60"/>
    </row>
    <row r="1040" spans="1:9">
      <c r="A1040" s="57">
        <v>152</v>
      </c>
      <c r="B1040" s="58">
        <f>Bil!C75</f>
        <v>64</v>
      </c>
      <c r="C1040" s="58">
        <f>Bil!D75</f>
        <v>731106</v>
      </c>
      <c r="D1040" s="58">
        <f>Bil!E75</f>
        <v>353650</v>
      </c>
      <c r="E1040" s="58">
        <v>0</v>
      </c>
      <c r="F1040" s="58">
        <v>0</v>
      </c>
      <c r="G1040" s="59">
        <f t="shared" si="32"/>
        <v>92057.983999999997</v>
      </c>
      <c r="H1040" s="59">
        <f t="shared" si="33"/>
        <v>0</v>
      </c>
      <c r="I1040" s="60"/>
    </row>
    <row r="1041" spans="1:9">
      <c r="A1041" s="57">
        <v>152</v>
      </c>
      <c r="B1041" s="58">
        <f>Bil!C76</f>
        <v>65</v>
      </c>
      <c r="C1041" s="58">
        <f>Bil!D76</f>
        <v>731106</v>
      </c>
      <c r="D1041" s="58">
        <f>Bil!E76</f>
        <v>353650</v>
      </c>
      <c r="E1041" s="58">
        <v>0</v>
      </c>
      <c r="F1041" s="58">
        <v>0</v>
      </c>
      <c r="G1041" s="59">
        <f t="shared" ref="G1041:G1104" si="34">B1041/1000*C1041+B1041/500*D1041</f>
        <v>93496.39</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731106</v>
      </c>
      <c r="D1043" s="58">
        <f>Bil!E78</f>
        <v>353650</v>
      </c>
      <c r="E1043" s="58">
        <v>0</v>
      </c>
      <c r="F1043" s="58">
        <v>0</v>
      </c>
      <c r="G1043" s="59">
        <f t="shared" si="34"/>
        <v>96373.202000000019</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4960</v>
      </c>
      <c r="D1049" s="58">
        <f>Bil!E84</f>
        <v>2709</v>
      </c>
      <c r="E1049" s="58">
        <v>0</v>
      </c>
      <c r="F1049" s="58">
        <v>0</v>
      </c>
      <c r="G1049" s="59">
        <f t="shared" si="34"/>
        <v>757.59399999999994</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4960</v>
      </c>
      <c r="D1056" s="58">
        <f>Bil!E91</f>
        <v>2709</v>
      </c>
      <c r="E1056" s="58">
        <v>0</v>
      </c>
      <c r="F1056" s="58">
        <v>0</v>
      </c>
      <c r="G1056" s="59">
        <f t="shared" si="34"/>
        <v>830.24</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9745</v>
      </c>
      <c r="D1116" s="58">
        <f>Bil!E151</f>
        <v>4772</v>
      </c>
      <c r="E1116" s="58">
        <v>0</v>
      </c>
      <c r="F1116" s="58">
        <v>0</v>
      </c>
      <c r="G1116" s="59">
        <f t="shared" si="36"/>
        <v>2700.46</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9745</v>
      </c>
      <c r="D1119" s="58">
        <f>Bil!E154</f>
        <v>4772</v>
      </c>
      <c r="E1119" s="58">
        <v>0</v>
      </c>
      <c r="F1119" s="58">
        <v>0</v>
      </c>
      <c r="G1119" s="59">
        <f t="shared" si="36"/>
        <v>2758.3269999999998</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1609</v>
      </c>
      <c r="D1125" s="58">
        <f>Bil!E160</f>
        <v>746</v>
      </c>
      <c r="E1125" s="58">
        <v>0</v>
      </c>
      <c r="F1125" s="58">
        <v>0</v>
      </c>
      <c r="G1125" s="59">
        <f t="shared" si="36"/>
        <v>462.04899999999998</v>
      </c>
      <c r="H1125" s="59">
        <f t="shared" si="35"/>
        <v>0</v>
      </c>
      <c r="I1125" s="60"/>
    </row>
    <row r="1126" spans="1:9">
      <c r="A1126" s="57">
        <v>152</v>
      </c>
      <c r="B1126" s="58">
        <f>Bil!C161</f>
        <v>150</v>
      </c>
      <c r="C1126" s="58">
        <f>Bil!D161</f>
        <v>8136</v>
      </c>
      <c r="D1126" s="58">
        <f>Bil!E161</f>
        <v>4026</v>
      </c>
      <c r="E1126" s="58">
        <v>0</v>
      </c>
      <c r="F1126" s="58">
        <v>0</v>
      </c>
      <c r="G1126" s="59">
        <f t="shared" si="36"/>
        <v>2428.1999999999998</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511009</v>
      </c>
      <c r="D1134" s="58">
        <f>Bil!E169</f>
        <v>521191</v>
      </c>
      <c r="E1134" s="58">
        <v>0</v>
      </c>
      <c r="F1134" s="58">
        <v>0</v>
      </c>
      <c r="G1134" s="59">
        <f t="shared" si="36"/>
        <v>245435.77799999999</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511009</v>
      </c>
      <c r="D1137" s="58">
        <f>Bil!E172</f>
        <v>521191</v>
      </c>
      <c r="E1137" s="58">
        <v>0</v>
      </c>
      <c r="F1137" s="58">
        <v>0</v>
      </c>
      <c r="G1137" s="59">
        <f t="shared" si="36"/>
        <v>250095.951</v>
      </c>
      <c r="H1137" s="59">
        <f t="shared" si="35"/>
        <v>0</v>
      </c>
      <c r="I1137" s="60"/>
    </row>
    <row r="1138" spans="1:9">
      <c r="A1138" s="57">
        <v>152</v>
      </c>
      <c r="B1138" s="58">
        <f>Bil!C173</f>
        <v>162</v>
      </c>
      <c r="C1138" s="58">
        <f>Bil!D173</f>
        <v>5171710</v>
      </c>
      <c r="D1138" s="58">
        <f>Bil!E173</f>
        <v>6145243</v>
      </c>
      <c r="E1138" s="58">
        <v>0</v>
      </c>
      <c r="F1138" s="58">
        <v>0</v>
      </c>
      <c r="G1138" s="59">
        <f t="shared" si="36"/>
        <v>2828875.7520000003</v>
      </c>
      <c r="H1138" s="59">
        <f t="shared" si="35"/>
        <v>0</v>
      </c>
      <c r="I1138" s="60"/>
    </row>
    <row r="1139" spans="1:9">
      <c r="A1139" s="57">
        <v>152</v>
      </c>
      <c r="B1139" s="58">
        <f>Bil!C174</f>
        <v>163</v>
      </c>
      <c r="C1139" s="58">
        <f>Bil!D174</f>
        <v>1098846</v>
      </c>
      <c r="D1139" s="58">
        <f>Bil!E174</f>
        <v>1365146</v>
      </c>
      <c r="E1139" s="58">
        <v>0</v>
      </c>
      <c r="F1139" s="58">
        <v>0</v>
      </c>
      <c r="G1139" s="59">
        <f t="shared" si="36"/>
        <v>624149.49400000006</v>
      </c>
      <c r="H1139" s="59">
        <f t="shared" si="35"/>
        <v>0</v>
      </c>
      <c r="I1139" s="60"/>
    </row>
    <row r="1140" spans="1:9">
      <c r="A1140" s="57">
        <v>152</v>
      </c>
      <c r="B1140" s="58">
        <f>Bil!C175</f>
        <v>164</v>
      </c>
      <c r="C1140" s="58">
        <f>Bil!D175</f>
        <v>1038882</v>
      </c>
      <c r="D1140" s="58">
        <f>Bil!E175</f>
        <v>576037</v>
      </c>
      <c r="E1140" s="58">
        <v>0</v>
      </c>
      <c r="F1140" s="58">
        <v>0</v>
      </c>
      <c r="G1140" s="59">
        <f t="shared" si="36"/>
        <v>359316.78399999999</v>
      </c>
      <c r="H1140" s="59">
        <f t="shared" si="35"/>
        <v>0</v>
      </c>
      <c r="I1140" s="60"/>
    </row>
    <row r="1141" spans="1:9">
      <c r="A1141" s="57">
        <v>152</v>
      </c>
      <c r="B1141" s="58">
        <f>Bil!C176</f>
        <v>165</v>
      </c>
      <c r="C1141" s="58">
        <f>Bil!D176</f>
        <v>500480</v>
      </c>
      <c r="D1141" s="58">
        <f>Bil!E176</f>
        <v>498257</v>
      </c>
      <c r="E1141" s="58">
        <v>0</v>
      </c>
      <c r="F1141" s="58">
        <v>0</v>
      </c>
      <c r="G1141" s="59">
        <f t="shared" si="36"/>
        <v>247004.01</v>
      </c>
      <c r="H1141" s="59">
        <f t="shared" si="35"/>
        <v>0</v>
      </c>
      <c r="I1141" s="60"/>
    </row>
    <row r="1142" spans="1:9">
      <c r="A1142" s="57">
        <v>152</v>
      </c>
      <c r="B1142" s="58">
        <f>Bil!C177</f>
        <v>166</v>
      </c>
      <c r="C1142" s="58">
        <f>Bil!D177</f>
        <v>96373</v>
      </c>
      <c r="D1142" s="58">
        <f>Bil!E177</f>
        <v>73810</v>
      </c>
      <c r="E1142" s="58">
        <v>0</v>
      </c>
      <c r="F1142" s="58">
        <v>0</v>
      </c>
      <c r="G1142" s="59">
        <f t="shared" si="36"/>
        <v>40502.838000000003</v>
      </c>
      <c r="H1142" s="59">
        <f t="shared" si="35"/>
        <v>0</v>
      </c>
      <c r="I1142" s="60"/>
    </row>
    <row r="1143" spans="1:9">
      <c r="A1143" s="57">
        <v>152</v>
      </c>
      <c r="B1143" s="58">
        <f>Bil!C178</f>
        <v>167</v>
      </c>
      <c r="C1143" s="58">
        <f>Bil!D178</f>
        <v>211</v>
      </c>
      <c r="D1143" s="58">
        <f>Bil!E178</f>
        <v>158</v>
      </c>
      <c r="E1143" s="58">
        <v>0</v>
      </c>
      <c r="F1143" s="58">
        <v>0</v>
      </c>
      <c r="G1143" s="59">
        <f t="shared" si="36"/>
        <v>88.009000000000015</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211</v>
      </c>
      <c r="D1146" s="58">
        <f>Bil!E181</f>
        <v>158</v>
      </c>
      <c r="E1146" s="58">
        <v>0</v>
      </c>
      <c r="F1146" s="58">
        <v>0</v>
      </c>
      <c r="G1146" s="59">
        <f t="shared" si="36"/>
        <v>89.59</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441818</v>
      </c>
      <c r="D1150" s="58">
        <f>Bil!E185</f>
        <v>3812</v>
      </c>
      <c r="E1150" s="58">
        <v>0</v>
      </c>
      <c r="F1150" s="58">
        <v>0</v>
      </c>
      <c r="G1150" s="59">
        <f t="shared" si="36"/>
        <v>78202.907999999996</v>
      </c>
      <c r="H1150" s="59">
        <f t="shared" si="35"/>
        <v>0</v>
      </c>
      <c r="I1150" s="60"/>
    </row>
    <row r="1151" spans="1:9">
      <c r="A1151" s="57">
        <v>152</v>
      </c>
      <c r="B1151" s="58">
        <f>Bil!C186</f>
        <v>175</v>
      </c>
      <c r="C1151" s="58">
        <f>Bil!D186</f>
        <v>59964</v>
      </c>
      <c r="D1151" s="58">
        <f>Bil!E186</f>
        <v>789109</v>
      </c>
      <c r="E1151" s="58">
        <v>0</v>
      </c>
      <c r="F1151" s="58">
        <v>0</v>
      </c>
      <c r="G1151" s="59">
        <f t="shared" si="36"/>
        <v>286681.84999999998</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4072864</v>
      </c>
      <c r="D1199" s="58">
        <f>Bil!E234</f>
        <v>4780097</v>
      </c>
      <c r="E1199" s="58">
        <v>0</v>
      </c>
      <c r="F1199" s="58">
        <v>0</v>
      </c>
      <c r="G1199" s="59">
        <f t="shared" si="38"/>
        <v>3040171.9340000004</v>
      </c>
      <c r="H1199" s="59">
        <f t="shared" si="37"/>
        <v>0</v>
      </c>
      <c r="I1199" s="60"/>
    </row>
    <row r="1200" spans="1:9">
      <c r="A1200" s="57">
        <v>152</v>
      </c>
      <c r="B1200" s="58">
        <f>Bil!C235</f>
        <v>224</v>
      </c>
      <c r="C1200" s="58">
        <f>Bil!D235</f>
        <v>3912787</v>
      </c>
      <c r="D1200" s="58">
        <f>Bil!E235</f>
        <v>5260818</v>
      </c>
      <c r="E1200" s="58">
        <v>0</v>
      </c>
      <c r="F1200" s="58">
        <v>0</v>
      </c>
      <c r="G1200" s="59">
        <f t="shared" si="38"/>
        <v>3233310.7520000003</v>
      </c>
      <c r="H1200" s="59">
        <f t="shared" si="37"/>
        <v>0</v>
      </c>
      <c r="I1200" s="60"/>
    </row>
    <row r="1201" spans="1:9">
      <c r="A1201" s="57">
        <v>152</v>
      </c>
      <c r="B1201" s="58">
        <f>Bil!C236</f>
        <v>225</v>
      </c>
      <c r="C1201" s="58">
        <f>Bil!D236</f>
        <v>3912787</v>
      </c>
      <c r="D1201" s="58">
        <f>Bil!E236</f>
        <v>5260818</v>
      </c>
      <c r="E1201" s="58">
        <v>0</v>
      </c>
      <c r="F1201" s="58">
        <v>0</v>
      </c>
      <c r="G1201" s="59">
        <f t="shared" si="38"/>
        <v>3247745.1750000003</v>
      </c>
      <c r="H1201" s="59">
        <f t="shared" si="37"/>
        <v>0</v>
      </c>
      <c r="I1201" s="60"/>
    </row>
    <row r="1202" spans="1:9">
      <c r="A1202" s="57">
        <v>152</v>
      </c>
      <c r="B1202" s="58">
        <f>Bil!C237</f>
        <v>226</v>
      </c>
      <c r="C1202" s="58">
        <f>Bil!D237</f>
        <v>3912787</v>
      </c>
      <c r="D1202" s="58">
        <f>Bil!E237</f>
        <v>5260818</v>
      </c>
      <c r="E1202" s="58">
        <v>0</v>
      </c>
      <c r="F1202" s="58">
        <v>0</v>
      </c>
      <c r="G1202" s="59">
        <f t="shared" si="38"/>
        <v>3262179.5980000002</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150332</v>
      </c>
      <c r="D1208" s="58">
        <f>Bil!E243</f>
        <v>321802</v>
      </c>
      <c r="E1208" s="58">
        <v>0</v>
      </c>
      <c r="F1208" s="58">
        <v>0</v>
      </c>
      <c r="G1208" s="59">
        <f t="shared" si="38"/>
        <v>184193.152</v>
      </c>
      <c r="H1208" s="59">
        <f t="shared" si="37"/>
        <v>0</v>
      </c>
      <c r="I1208" s="60"/>
    </row>
    <row r="1209" spans="1:9">
      <c r="A1209" s="57">
        <v>152</v>
      </c>
      <c r="B1209" s="58">
        <f>Bil!C244</f>
        <v>233</v>
      </c>
      <c r="C1209" s="58">
        <f>Bil!D244</f>
        <v>117093</v>
      </c>
      <c r="D1209" s="58">
        <f>Bil!E244</f>
        <v>321802</v>
      </c>
      <c r="E1209" s="58">
        <v>0</v>
      </c>
      <c r="F1209" s="58">
        <v>0</v>
      </c>
      <c r="G1209" s="59">
        <f t="shared" si="38"/>
        <v>177242.40100000001</v>
      </c>
      <c r="H1209" s="59">
        <f t="shared" si="37"/>
        <v>0</v>
      </c>
      <c r="I1209" s="60"/>
    </row>
    <row r="1210" spans="1:9">
      <c r="A1210" s="57">
        <v>152</v>
      </c>
      <c r="B1210" s="58">
        <f>Bil!C245</f>
        <v>234</v>
      </c>
      <c r="C1210" s="58">
        <f>Bil!D245</f>
        <v>33239</v>
      </c>
      <c r="D1210" s="58">
        <f>Bil!E245</f>
        <v>0</v>
      </c>
      <c r="E1210" s="58">
        <v>0</v>
      </c>
      <c r="F1210" s="58">
        <v>0</v>
      </c>
      <c r="G1210" s="59">
        <f t="shared" si="38"/>
        <v>7777.9260000000004</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807295</v>
      </c>
      <c r="E1212" s="58">
        <v>0</v>
      </c>
      <c r="F1212" s="58">
        <v>0</v>
      </c>
      <c r="G1212" s="59">
        <f t="shared" si="38"/>
        <v>381043.24</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807295</v>
      </c>
      <c r="E1214" s="58">
        <v>0</v>
      </c>
      <c r="F1214" s="58">
        <v>0</v>
      </c>
      <c r="G1214" s="59">
        <f t="shared" si="38"/>
        <v>384272.42</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9745</v>
      </c>
      <c r="D1216" s="58">
        <f>Bil!E251</f>
        <v>4772</v>
      </c>
      <c r="E1216" s="58">
        <v>0</v>
      </c>
      <c r="F1216" s="58">
        <v>0</v>
      </c>
      <c r="G1216" s="59">
        <f t="shared" si="38"/>
        <v>4629.3599999999997</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9745</v>
      </c>
      <c r="D1224" s="58">
        <f>Bil!E260</f>
        <v>4772</v>
      </c>
      <c r="E1224" s="58">
        <v>0</v>
      </c>
      <c r="F1224" s="58">
        <v>0</v>
      </c>
      <c r="G1224" s="59">
        <f t="shared" si="38"/>
        <v>4783.6719999999996</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4960</v>
      </c>
      <c r="D1228" s="58">
        <f>Bil!E264</f>
        <v>2709</v>
      </c>
      <c r="E1228" s="58">
        <v>0</v>
      </c>
      <c r="F1228" s="58">
        <v>0</v>
      </c>
      <c r="G1228" s="59">
        <f t="shared" si="38"/>
        <v>2615.2560000000003</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538402</v>
      </c>
      <c r="D1251" s="58">
        <f>Bil!E287</f>
        <v>576037</v>
      </c>
      <c r="E1251" s="58">
        <v>0</v>
      </c>
      <c r="F1251" s="58">
        <v>0</v>
      </c>
      <c r="G1251" s="59">
        <f t="shared" si="40"/>
        <v>464880.9</v>
      </c>
      <c r="H1251" s="59">
        <f t="shared" si="39"/>
        <v>0</v>
      </c>
      <c r="I1251" s="60"/>
    </row>
    <row r="1252" spans="1:9">
      <c r="A1252" s="57">
        <v>152</v>
      </c>
      <c r="B1252" s="58">
        <f>Bil!C288</f>
        <v>276</v>
      </c>
      <c r="C1252" s="58">
        <f>Bil!D288</f>
        <v>500480</v>
      </c>
      <c r="D1252" s="58">
        <f>Bil!E288</f>
        <v>0</v>
      </c>
      <c r="E1252" s="58">
        <v>0</v>
      </c>
      <c r="F1252" s="58">
        <v>0</v>
      </c>
      <c r="G1252" s="59">
        <f t="shared" si="40"/>
        <v>138132.48000000001</v>
      </c>
      <c r="H1252" s="59">
        <f t="shared" si="39"/>
        <v>0</v>
      </c>
      <c r="I1252" s="60"/>
    </row>
    <row r="1253" spans="1:9">
      <c r="A1253" s="57">
        <v>152</v>
      </c>
      <c r="B1253" s="58">
        <f>Bil!C289</f>
        <v>277</v>
      </c>
      <c r="C1253" s="58">
        <f>Bil!D289</f>
        <v>59964</v>
      </c>
      <c r="D1253" s="58">
        <f>Bil!E289</f>
        <v>789109</v>
      </c>
      <c r="E1253" s="58">
        <v>0</v>
      </c>
      <c r="F1253" s="58">
        <v>0</v>
      </c>
      <c r="G1253" s="59">
        <f t="shared" si="40"/>
        <v>453776.41400000005</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4960</v>
      </c>
      <c r="D1262" s="58">
        <f>Bil!E298</f>
        <v>2709</v>
      </c>
      <c r="E1262" s="58">
        <v>0</v>
      </c>
      <c r="F1262" s="58">
        <v>0</v>
      </c>
      <c r="G1262" s="59">
        <f t="shared" si="40"/>
        <v>2968.1079999999997</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436857</v>
      </c>
      <c r="D1265" s="58">
        <f>Bil!E301</f>
        <v>1103</v>
      </c>
      <c r="E1265" s="58">
        <v>0</v>
      </c>
      <c r="F1265" s="58">
        <v>0</v>
      </c>
      <c r="G1265" s="59">
        <f t="shared" si="40"/>
        <v>126889.20699999999</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7318140</v>
      </c>
      <c r="D1396" s="58">
        <f>RasF!E121</f>
        <v>9122368</v>
      </c>
      <c r="E1396" s="58">
        <v>0</v>
      </c>
      <c r="F1396" s="58">
        <v>0</v>
      </c>
      <c r="G1396" s="59">
        <f t="shared" si="44"/>
        <v>2811916.36</v>
      </c>
      <c r="H1396" s="59">
        <f t="shared" si="43"/>
        <v>0</v>
      </c>
      <c r="I1396" s="60"/>
    </row>
    <row r="1397" spans="1:9">
      <c r="A1397" s="57">
        <v>154</v>
      </c>
      <c r="B1397" s="58">
        <f>RasF!C122</f>
        <v>111</v>
      </c>
      <c r="C1397" s="58">
        <f>RasF!D122</f>
        <v>6915931</v>
      </c>
      <c r="D1397" s="58">
        <f>RasF!E122</f>
        <v>8699029</v>
      </c>
      <c r="E1397" s="58">
        <v>0</v>
      </c>
      <c r="F1397" s="58">
        <v>0</v>
      </c>
      <c r="G1397" s="59">
        <f t="shared" si="44"/>
        <v>2698852.7790000001</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6915931</v>
      </c>
      <c r="D1399" s="58">
        <f>RasF!E124</f>
        <v>8699029</v>
      </c>
      <c r="E1399" s="58">
        <v>0</v>
      </c>
      <c r="F1399" s="58">
        <v>0</v>
      </c>
      <c r="G1399" s="59">
        <f t="shared" si="44"/>
        <v>2747480.7570000002</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402209</v>
      </c>
      <c r="D1408" s="58">
        <f>RasF!E133</f>
        <v>423339</v>
      </c>
      <c r="E1408" s="58">
        <v>0</v>
      </c>
      <c r="F1408" s="58">
        <v>0</v>
      </c>
      <c r="G1408" s="59">
        <f t="shared" si="44"/>
        <v>152364.21400000001</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7318140</v>
      </c>
      <c r="D1423" s="67">
        <f>RasF!E148</f>
        <v>9122368</v>
      </c>
      <c r="E1423" s="67">
        <v>0</v>
      </c>
      <c r="F1423" s="67">
        <v>0</v>
      </c>
      <c r="G1423" s="68">
        <f t="shared" si="44"/>
        <v>3502114.0120000006</v>
      </c>
      <c r="H1423" s="68">
        <f t="shared" si="45"/>
        <v>0</v>
      </c>
      <c r="I1423" s="69"/>
    </row>
    <row r="1424" spans="1:9">
      <c r="A1424" s="62">
        <v>156</v>
      </c>
      <c r="B1424" s="63">
        <f>PVRIO!C12</f>
        <v>1</v>
      </c>
      <c r="C1424" s="70">
        <f>PVRIO!D12</f>
        <v>95585</v>
      </c>
      <c r="D1424" s="70">
        <f>PVRIO!E12</f>
        <v>22105</v>
      </c>
      <c r="E1424" s="70">
        <v>0</v>
      </c>
      <c r="F1424" s="70">
        <v>0</v>
      </c>
      <c r="G1424" s="64">
        <f t="shared" si="44"/>
        <v>139.79500000000002</v>
      </c>
      <c r="H1424" s="64">
        <f t="shared" si="45"/>
        <v>0</v>
      </c>
      <c r="I1424" s="65">
        <v>0</v>
      </c>
    </row>
    <row r="1425" spans="1:9">
      <c r="A1425" s="57">
        <v>156</v>
      </c>
      <c r="B1425" s="58">
        <f>PVRIO!C13</f>
        <v>2</v>
      </c>
      <c r="C1425" s="61">
        <f>PVRIO!D13</f>
        <v>0</v>
      </c>
      <c r="D1425" s="61">
        <f>PVRIO!E13</f>
        <v>22105</v>
      </c>
      <c r="E1425" s="61">
        <v>0</v>
      </c>
      <c r="F1425" s="61">
        <v>0</v>
      </c>
      <c r="G1425" s="59">
        <f t="shared" ref="G1425:G1467" si="46">B1425/1000*C1425+B1425/500*D1425</f>
        <v>88.42</v>
      </c>
      <c r="H1425" s="59">
        <f t="shared" si="45"/>
        <v>0</v>
      </c>
      <c r="I1425" s="60">
        <v>0</v>
      </c>
    </row>
    <row r="1426" spans="1:9">
      <c r="A1426" s="57">
        <v>156</v>
      </c>
      <c r="B1426" s="58">
        <f>PVRIO!C14</f>
        <v>3</v>
      </c>
      <c r="C1426" s="61">
        <f>PVRIO!D14</f>
        <v>0</v>
      </c>
      <c r="D1426" s="61">
        <f>PVRIO!E14</f>
        <v>22105</v>
      </c>
      <c r="E1426" s="61">
        <v>0</v>
      </c>
      <c r="F1426" s="61">
        <v>0</v>
      </c>
      <c r="G1426" s="59">
        <f t="shared" si="46"/>
        <v>132.63</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22105</v>
      </c>
      <c r="E1428" s="61">
        <v>0</v>
      </c>
      <c r="F1428" s="61">
        <v>0</v>
      </c>
      <c r="G1428" s="59">
        <f t="shared" si="46"/>
        <v>221.05</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95585</v>
      </c>
      <c r="D1441" s="61">
        <f>PVRIO!E29</f>
        <v>0</v>
      </c>
      <c r="E1441" s="61">
        <v>0</v>
      </c>
      <c r="F1441" s="61">
        <v>0</v>
      </c>
      <c r="G1441" s="59">
        <f t="shared" si="46"/>
        <v>1720.53</v>
      </c>
      <c r="H1441" s="59">
        <f t="shared" si="45"/>
        <v>0</v>
      </c>
      <c r="I1441" s="60">
        <v>0</v>
      </c>
    </row>
    <row r="1442" spans="1:9">
      <c r="A1442" s="57">
        <v>156</v>
      </c>
      <c r="B1442" s="58">
        <f>PVRIO!C30</f>
        <v>19</v>
      </c>
      <c r="C1442" s="61">
        <f>PVRIO!D30</f>
        <v>95585</v>
      </c>
      <c r="D1442" s="61">
        <f>PVRIO!E30</f>
        <v>0</v>
      </c>
      <c r="E1442" s="61">
        <v>0</v>
      </c>
      <c r="F1442" s="61">
        <v>0</v>
      </c>
      <c r="G1442" s="59">
        <f t="shared" si="46"/>
        <v>1816.115</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95585</v>
      </c>
      <c r="D1444" s="61">
        <f>PVRIO!E32</f>
        <v>0</v>
      </c>
      <c r="E1444" s="61">
        <v>0</v>
      </c>
      <c r="F1444" s="61">
        <v>0</v>
      </c>
      <c r="G1444" s="59">
        <f t="shared" si="46"/>
        <v>2007.2850000000001</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1098847</v>
      </c>
      <c r="D1468" s="70"/>
      <c r="E1468" s="70">
        <v>0</v>
      </c>
      <c r="F1468" s="70">
        <v>0</v>
      </c>
      <c r="G1468" s="64">
        <f t="shared" ref="G1468:G1499" si="51">B1468/1000*C1468</f>
        <v>1098.847</v>
      </c>
      <c r="H1468" s="64">
        <f t="shared" ref="H1468:H1499" si="52">ABS(C1468-ROUND(C1468,0))</f>
        <v>0</v>
      </c>
      <c r="I1468" s="65"/>
    </row>
    <row r="1469" spans="1:9">
      <c r="A1469" s="73">
        <v>159</v>
      </c>
      <c r="B1469" s="61">
        <f>Obv!C13</f>
        <v>2</v>
      </c>
      <c r="C1469" s="61">
        <f>Obv!D13</f>
        <v>9551381</v>
      </c>
      <c r="D1469" s="61">
        <v>0</v>
      </c>
      <c r="E1469" s="61">
        <v>0</v>
      </c>
      <c r="F1469" s="61">
        <v>0</v>
      </c>
      <c r="G1469" s="59">
        <f t="shared" si="51"/>
        <v>19102.761999999999</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7914308</v>
      </c>
      <c r="D1471" s="61">
        <v>0</v>
      </c>
      <c r="E1471" s="61">
        <v>0</v>
      </c>
      <c r="F1471" s="61">
        <v>0</v>
      </c>
      <c r="G1471" s="59">
        <f t="shared" si="51"/>
        <v>31657.232</v>
      </c>
      <c r="H1471" s="59">
        <f t="shared" si="52"/>
        <v>0</v>
      </c>
      <c r="I1471" s="60"/>
    </row>
    <row r="1472" spans="1:9">
      <c r="A1472" s="73">
        <v>159</v>
      </c>
      <c r="B1472" s="61">
        <f>Obv!C16</f>
        <v>5</v>
      </c>
      <c r="C1472" s="61">
        <f>Obv!D16</f>
        <v>6310462</v>
      </c>
      <c r="D1472" s="61">
        <v>0</v>
      </c>
      <c r="E1472" s="61">
        <v>0</v>
      </c>
      <c r="F1472" s="61">
        <v>0</v>
      </c>
      <c r="G1472" s="59">
        <f t="shared" si="51"/>
        <v>31552.31</v>
      </c>
      <c r="H1472" s="59">
        <f t="shared" si="52"/>
        <v>0</v>
      </c>
      <c r="I1472" s="60"/>
    </row>
    <row r="1473" spans="1:9">
      <c r="A1473" s="73">
        <v>159</v>
      </c>
      <c r="B1473" s="61">
        <f>Obv!C17</f>
        <v>6</v>
      </c>
      <c r="C1473" s="61">
        <f>Obv!D17</f>
        <v>1149438</v>
      </c>
      <c r="D1473" s="61">
        <v>0</v>
      </c>
      <c r="E1473" s="61">
        <v>0</v>
      </c>
      <c r="F1473" s="61">
        <v>0</v>
      </c>
      <c r="G1473" s="59">
        <f t="shared" si="51"/>
        <v>6896.6279999999997</v>
      </c>
      <c r="H1473" s="59">
        <f t="shared" si="52"/>
        <v>0</v>
      </c>
      <c r="I1473" s="60"/>
    </row>
    <row r="1474" spans="1:9">
      <c r="A1474" s="73">
        <v>159</v>
      </c>
      <c r="B1474" s="61">
        <f>Obv!C18</f>
        <v>7</v>
      </c>
      <c r="C1474" s="61">
        <f>Obv!D18</f>
        <v>3190</v>
      </c>
      <c r="D1474" s="61">
        <v>0</v>
      </c>
      <c r="E1474" s="61">
        <v>0</v>
      </c>
      <c r="F1474" s="61">
        <v>0</v>
      </c>
      <c r="G1474" s="59">
        <f t="shared" si="51"/>
        <v>22.330000000000002</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451218</v>
      </c>
      <c r="D1478" s="61">
        <v>0</v>
      </c>
      <c r="E1478" s="61">
        <v>0</v>
      </c>
      <c r="F1478" s="61">
        <v>0</v>
      </c>
      <c r="G1478" s="59">
        <f t="shared" si="51"/>
        <v>4963.3980000000001</v>
      </c>
      <c r="H1478" s="59">
        <f t="shared" si="52"/>
        <v>0</v>
      </c>
      <c r="I1478" s="60"/>
    </row>
    <row r="1479" spans="1:9">
      <c r="A1479" s="73">
        <v>159</v>
      </c>
      <c r="B1479" s="61">
        <f>Obv!C23</f>
        <v>12</v>
      </c>
      <c r="C1479" s="61">
        <f>Obv!D23</f>
        <v>1637073</v>
      </c>
      <c r="D1479" s="61">
        <v>0</v>
      </c>
      <c r="E1479" s="61">
        <v>0</v>
      </c>
      <c r="F1479" s="61">
        <v>0</v>
      </c>
      <c r="G1479" s="59">
        <f t="shared" si="51"/>
        <v>19644.876</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9285082</v>
      </c>
      <c r="D1486" s="61">
        <v>0</v>
      </c>
      <c r="E1486" s="61">
        <v>0</v>
      </c>
      <c r="F1486" s="61">
        <v>0</v>
      </c>
      <c r="G1486" s="59">
        <f t="shared" si="51"/>
        <v>176416.55799999999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8377154</v>
      </c>
      <c r="D1488" s="61">
        <v>0</v>
      </c>
      <c r="E1488" s="61">
        <v>0</v>
      </c>
      <c r="F1488" s="61">
        <v>0</v>
      </c>
      <c r="G1488" s="59">
        <f t="shared" si="51"/>
        <v>175920.234</v>
      </c>
      <c r="H1488" s="59">
        <f t="shared" si="52"/>
        <v>0</v>
      </c>
      <c r="I1488" s="60"/>
    </row>
    <row r="1489" spans="1:9">
      <c r="A1489" s="73">
        <v>159</v>
      </c>
      <c r="B1489" s="61">
        <f>Obv!C33</f>
        <v>22</v>
      </c>
      <c r="C1489" s="61">
        <f>Obv!D33</f>
        <v>6323215</v>
      </c>
      <c r="D1489" s="61">
        <v>0</v>
      </c>
      <c r="E1489" s="61">
        <v>0</v>
      </c>
      <c r="F1489" s="61">
        <v>0</v>
      </c>
      <c r="G1489" s="59">
        <f t="shared" si="51"/>
        <v>139110.72999999998</v>
      </c>
      <c r="H1489" s="59">
        <f t="shared" si="52"/>
        <v>0</v>
      </c>
      <c r="I1489" s="60"/>
    </row>
    <row r="1490" spans="1:9">
      <c r="A1490" s="73">
        <v>159</v>
      </c>
      <c r="B1490" s="61">
        <f>Obv!C34</f>
        <v>23</v>
      </c>
      <c r="C1490" s="61">
        <f>Obv!D34</f>
        <v>1161471</v>
      </c>
      <c r="D1490" s="61">
        <v>0</v>
      </c>
      <c r="E1490" s="61">
        <v>0</v>
      </c>
      <c r="F1490" s="61">
        <v>0</v>
      </c>
      <c r="G1490" s="59">
        <f t="shared" si="51"/>
        <v>26713.832999999999</v>
      </c>
      <c r="H1490" s="59">
        <f t="shared" si="52"/>
        <v>0</v>
      </c>
      <c r="I1490" s="60"/>
    </row>
    <row r="1491" spans="1:9">
      <c r="A1491" s="73">
        <v>159</v>
      </c>
      <c r="B1491" s="61">
        <f>Obv!C35</f>
        <v>24</v>
      </c>
      <c r="C1491" s="61">
        <f>Obv!D35</f>
        <v>3244</v>
      </c>
      <c r="D1491" s="61">
        <v>0</v>
      </c>
      <c r="E1491" s="61">
        <v>0</v>
      </c>
      <c r="F1491" s="61">
        <v>0</v>
      </c>
      <c r="G1491" s="59">
        <f t="shared" si="51"/>
        <v>77.855999999999995</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889224</v>
      </c>
      <c r="D1495" s="61">
        <v>0</v>
      </c>
      <c r="E1495" s="61">
        <v>0</v>
      </c>
      <c r="F1495" s="61">
        <v>0</v>
      </c>
      <c r="G1495" s="59">
        <f t="shared" si="51"/>
        <v>24898.272000000001</v>
      </c>
      <c r="H1495" s="59">
        <f t="shared" si="52"/>
        <v>0</v>
      </c>
      <c r="I1495" s="60"/>
    </row>
    <row r="1496" spans="1:9">
      <c r="A1496" s="73">
        <v>159</v>
      </c>
      <c r="B1496" s="61">
        <f>Obv!C40</f>
        <v>29</v>
      </c>
      <c r="C1496" s="61">
        <f>Obv!D40</f>
        <v>907928</v>
      </c>
      <c r="D1496" s="61">
        <v>0</v>
      </c>
      <c r="E1496" s="61">
        <v>0</v>
      </c>
      <c r="F1496" s="61">
        <v>0</v>
      </c>
      <c r="G1496" s="59">
        <f t="shared" si="51"/>
        <v>26329.912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1365146</v>
      </c>
      <c r="D1503" s="61">
        <v>0</v>
      </c>
      <c r="E1503" s="61">
        <v>0</v>
      </c>
      <c r="F1503" s="61">
        <v>0</v>
      </c>
      <c r="G1503" s="59">
        <f t="shared" si="53"/>
        <v>49145.255999999994</v>
      </c>
      <c r="H1503" s="59">
        <f t="shared" si="54"/>
        <v>0</v>
      </c>
      <c r="I1503" s="60"/>
    </row>
    <row r="1504" spans="1:9">
      <c r="A1504" s="73">
        <v>159</v>
      </c>
      <c r="B1504" s="61">
        <f>Obv!C48</f>
        <v>37</v>
      </c>
      <c r="C1504" s="61">
        <f>Obv!D48</f>
        <v>1365146</v>
      </c>
      <c r="D1504" s="61">
        <v>0</v>
      </c>
      <c r="E1504" s="61">
        <v>0</v>
      </c>
      <c r="F1504" s="61">
        <v>0</v>
      </c>
      <c r="G1504" s="59">
        <f t="shared" si="53"/>
        <v>50510.401999999995</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576037</v>
      </c>
      <c r="D1510" s="61">
        <v>0</v>
      </c>
      <c r="E1510" s="61">
        <v>0</v>
      </c>
      <c r="F1510" s="61">
        <v>0</v>
      </c>
      <c r="G1510" s="59">
        <f t="shared" si="53"/>
        <v>24769.590999999997</v>
      </c>
      <c r="H1510" s="59">
        <f t="shared" si="54"/>
        <v>0</v>
      </c>
      <c r="I1510" s="60"/>
    </row>
    <row r="1511" spans="1:9">
      <c r="A1511" s="73">
        <v>159</v>
      </c>
      <c r="B1511" s="61">
        <f>Obv!C55</f>
        <v>44</v>
      </c>
      <c r="C1511" s="61">
        <f>Obv!D55</f>
        <v>521191</v>
      </c>
      <c r="D1511" s="61">
        <v>0</v>
      </c>
      <c r="E1511" s="61">
        <v>0</v>
      </c>
      <c r="F1511" s="61">
        <v>0</v>
      </c>
      <c r="G1511" s="59">
        <f t="shared" si="53"/>
        <v>22932.403999999999</v>
      </c>
      <c r="H1511" s="59">
        <f t="shared" si="54"/>
        <v>0</v>
      </c>
      <c r="I1511" s="60"/>
    </row>
    <row r="1512" spans="1:9">
      <c r="A1512" s="73">
        <v>159</v>
      </c>
      <c r="B1512" s="61">
        <f>Obv!C56</f>
        <v>45</v>
      </c>
      <c r="C1512" s="61">
        <f>Obv!D56</f>
        <v>521191</v>
      </c>
      <c r="D1512" s="61">
        <v>0</v>
      </c>
      <c r="E1512" s="61">
        <v>0</v>
      </c>
      <c r="F1512" s="61">
        <v>0</v>
      </c>
      <c r="G1512" s="59">
        <f t="shared" si="53"/>
        <v>23453.594999999998</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50877</v>
      </c>
      <c r="D1516" s="61">
        <v>0</v>
      </c>
      <c r="E1516" s="61">
        <v>0</v>
      </c>
      <c r="F1516" s="61">
        <v>0</v>
      </c>
      <c r="G1516" s="59">
        <f t="shared" si="53"/>
        <v>2492.973</v>
      </c>
      <c r="H1516" s="59">
        <f t="shared" si="54"/>
        <v>0</v>
      </c>
      <c r="I1516" s="60"/>
    </row>
    <row r="1517" spans="1:9">
      <c r="A1517" s="73">
        <v>159</v>
      </c>
      <c r="B1517" s="61">
        <f>Obv!C61</f>
        <v>50</v>
      </c>
      <c r="C1517" s="61">
        <f>Obv!D61</f>
        <v>50877</v>
      </c>
      <c r="D1517" s="61">
        <v>0</v>
      </c>
      <c r="E1517" s="61">
        <v>0</v>
      </c>
      <c r="F1517" s="61">
        <v>0</v>
      </c>
      <c r="G1517" s="59">
        <f t="shared" si="53"/>
        <v>2543.8500000000004</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157</v>
      </c>
      <c r="D1521" s="61">
        <v>0</v>
      </c>
      <c r="E1521" s="61">
        <v>0</v>
      </c>
      <c r="F1521" s="61">
        <v>0</v>
      </c>
      <c r="G1521" s="59">
        <f t="shared" si="53"/>
        <v>8.4779999999999998</v>
      </c>
      <c r="H1521" s="59">
        <f t="shared" si="54"/>
        <v>0</v>
      </c>
      <c r="I1521" s="60"/>
    </row>
    <row r="1522" spans="1:9">
      <c r="A1522" s="73">
        <v>159</v>
      </c>
      <c r="B1522" s="61">
        <f>Obv!C66</f>
        <v>55</v>
      </c>
      <c r="C1522" s="61">
        <f>Obv!D66</f>
        <v>157</v>
      </c>
      <c r="D1522" s="61">
        <v>0</v>
      </c>
      <c r="E1522" s="61">
        <v>0</v>
      </c>
      <c r="F1522" s="61">
        <v>0</v>
      </c>
      <c r="G1522" s="59">
        <f t="shared" si="53"/>
        <v>8.6349999999999998</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3812</v>
      </c>
      <c r="D1541" s="61">
        <v>0</v>
      </c>
      <c r="E1541" s="61">
        <v>0</v>
      </c>
      <c r="F1541" s="61">
        <v>0</v>
      </c>
      <c r="G1541" s="59">
        <f t="shared" si="55"/>
        <v>282.08799999999997</v>
      </c>
      <c r="H1541" s="59">
        <f t="shared" si="56"/>
        <v>0</v>
      </c>
      <c r="I1541" s="60"/>
    </row>
    <row r="1542" spans="1:9">
      <c r="A1542" s="73">
        <v>159</v>
      </c>
      <c r="B1542" s="61">
        <f>Obv!C86</f>
        <v>75</v>
      </c>
      <c r="C1542" s="61">
        <f>Obv!D86</f>
        <v>3812</v>
      </c>
      <c r="D1542" s="61">
        <v>0</v>
      </c>
      <c r="E1542" s="61">
        <v>0</v>
      </c>
      <c r="F1542" s="61">
        <v>0</v>
      </c>
      <c r="G1542" s="59">
        <f t="shared" si="55"/>
        <v>285.89999999999998</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789109</v>
      </c>
      <c r="D1546" s="61">
        <v>0</v>
      </c>
      <c r="E1546" s="61">
        <v>0</v>
      </c>
      <c r="F1546" s="61">
        <v>0</v>
      </c>
      <c r="G1546" s="59">
        <f t="shared" si="55"/>
        <v>62339.610999999997</v>
      </c>
      <c r="H1546" s="59">
        <f t="shared" si="56"/>
        <v>0</v>
      </c>
      <c r="I1546" s="60"/>
    </row>
    <row r="1547" spans="1:9">
      <c r="A1547" s="73">
        <v>159</v>
      </c>
      <c r="B1547" s="61">
        <f>Obv!C91</f>
        <v>80</v>
      </c>
      <c r="C1547" s="61">
        <f>Obv!D91</f>
        <v>789109</v>
      </c>
      <c r="D1547" s="61">
        <v>0</v>
      </c>
      <c r="E1547" s="61">
        <v>0</v>
      </c>
      <c r="F1547" s="61">
        <v>0</v>
      </c>
      <c r="G1547" s="59">
        <f t="shared" si="55"/>
        <v>63128.72</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0</v>
      </c>
      <c r="D1557" s="61">
        <v>0</v>
      </c>
      <c r="E1557" s="61">
        <v>0</v>
      </c>
      <c r="F1557" s="61">
        <v>0</v>
      </c>
      <c r="G1557" s="59">
        <f t="shared" si="55"/>
        <v>0</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0</v>
      </c>
      <c r="D1559" s="61">
        <v>0</v>
      </c>
      <c r="E1559" s="61">
        <v>0</v>
      </c>
      <c r="F1559" s="61">
        <v>0</v>
      </c>
      <c r="G1559" s="59">
        <f t="shared" si="55"/>
        <v>0</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H19" sqref="H19"/>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20</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13772</v>
      </c>
      <c r="C6" s="12"/>
      <c r="D6" s="401" t="s">
        <v>3128</v>
      </c>
      <c r="E6" s="402"/>
      <c r="F6" s="15" t="s">
        <v>237</v>
      </c>
      <c r="G6" s="12"/>
      <c r="H6" s="12"/>
      <c r="I6" s="12"/>
      <c r="J6" s="409">
        <f>SUM(Skriveni!G2:G1561)</f>
        <v>143330257.34299999</v>
      </c>
      <c r="K6" s="409"/>
    </row>
    <row r="7" spans="1:11" ht="3" customHeight="1">
      <c r="A7" s="12"/>
      <c r="B7" s="12"/>
      <c r="C7" s="12"/>
      <c r="D7" s="12"/>
      <c r="E7" s="12"/>
      <c r="F7" s="12"/>
      <c r="G7" s="12"/>
      <c r="H7" s="12"/>
      <c r="I7" s="12"/>
      <c r="J7" s="12"/>
      <c r="K7" s="12"/>
    </row>
    <row r="8" spans="1:11" ht="15" customHeight="1">
      <c r="A8" s="22" t="s">
        <v>3125</v>
      </c>
      <c r="B8" s="27">
        <v>3424570</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40000</v>
      </c>
      <c r="C12" s="398" t="s">
        <v>314</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28123620593</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608</v>
      </c>
      <c r="C22" s="351" t="str">
        <f>IF(B22&gt;0, "Županija: " &amp; LOOKUP(H2,A83:A103,B83:B103) &amp; ", grad/općina: " &amp; LOOKUP(B22,A107:A663,B107:B663),"Šifra grada/općine nije upisana")</f>
        <v>Županija: MEĐIMURSKA, grad/općina: ŠENKOVEC</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c r="A30" s="382"/>
      <c r="B30" s="32"/>
      <c r="C30" s="33"/>
      <c r="D30" s="34"/>
      <c r="E30" s="35"/>
      <c r="F30" s="12"/>
      <c r="G30" s="12"/>
      <c r="H30" s="12"/>
      <c r="I30" s="12"/>
      <c r="J30" s="12"/>
      <c r="K30" s="12"/>
    </row>
    <row r="31" spans="1:11" ht="15" customHeight="1">
      <c r="A31" s="382"/>
      <c r="B31" s="183" t="s">
        <v>4300</v>
      </c>
      <c r="C31" s="358" t="s">
        <v>1591</v>
      </c>
      <c r="D31" s="390"/>
      <c r="E31" s="82" t="str">
        <f>IF(Kont!E292&gt;0,Kont!E292,"Nema")</f>
        <v>Nema</v>
      </c>
      <c r="F31" s="12"/>
      <c r="G31" s="13" t="s">
        <v>1449</v>
      </c>
      <c r="H31" s="385" t="s">
        <v>4298</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7525132</v>
      </c>
      <c r="K39" s="114">
        <f>PRRAS!E12</f>
        <v>8486544</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7120164</v>
      </c>
      <c r="K40" s="117">
        <f>PRRAS!E159</f>
        <v>7495295</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150332</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485492</v>
      </c>
    </row>
    <row r="43" spans="1:11" ht="12.95" customHeight="1">
      <c r="A43" s="362" t="s">
        <v>2272</v>
      </c>
      <c r="B43" s="365" t="str">
        <f>Bil!B13</f>
        <v>Nefinancijska imovina (AOP 003+007+046+047+051+058)</v>
      </c>
      <c r="C43" s="368"/>
      <c r="D43" s="368"/>
      <c r="E43" s="368"/>
      <c r="F43" s="368"/>
      <c r="G43" s="368"/>
      <c r="H43" s="368"/>
      <c r="I43" s="112">
        <f>Bil!C13</f>
        <v>2</v>
      </c>
      <c r="J43" s="113">
        <f>Bil!D13</f>
        <v>3914890</v>
      </c>
      <c r="K43" s="114">
        <f>Bil!E13</f>
        <v>5262921</v>
      </c>
    </row>
    <row r="44" spans="1:11" ht="12.95" customHeight="1">
      <c r="A44" s="363"/>
      <c r="B44" s="366" t="str">
        <f>Bil!B74</f>
        <v>Financijska imovina (AOP 064+073+081+112+128+140+157+158)</v>
      </c>
      <c r="C44" s="367"/>
      <c r="D44" s="367"/>
      <c r="E44" s="367"/>
      <c r="F44" s="367"/>
      <c r="G44" s="367"/>
      <c r="H44" s="367"/>
      <c r="I44" s="115">
        <f>Bil!C74</f>
        <v>63</v>
      </c>
      <c r="J44" s="116">
        <f>Bil!D74</f>
        <v>1256820</v>
      </c>
      <c r="K44" s="117">
        <f>Bil!E74</f>
        <v>882322</v>
      </c>
    </row>
    <row r="45" spans="1:11" ht="12.95" customHeight="1">
      <c r="A45" s="363"/>
      <c r="B45" s="366" t="str">
        <f>Bil!B174</f>
        <v xml:space="preserve">Obveze (AOP 164+175+176+192+220) </v>
      </c>
      <c r="C45" s="367"/>
      <c r="D45" s="367"/>
      <c r="E45" s="367"/>
      <c r="F45" s="367"/>
      <c r="G45" s="367"/>
      <c r="H45" s="367"/>
      <c r="I45" s="115">
        <f>Bil!C174</f>
        <v>163</v>
      </c>
      <c r="J45" s="116">
        <f>Bil!D174</f>
        <v>1098846</v>
      </c>
      <c r="K45" s="117">
        <f>Bil!E174</f>
        <v>1365146</v>
      </c>
    </row>
    <row r="46" spans="1:11" ht="12.95" customHeight="1">
      <c r="A46" s="364"/>
      <c r="B46" s="369" t="str">
        <f>Bil!B234</f>
        <v>Vlastiti izvori (224 + 232 - 236 + 240 do 242)</v>
      </c>
      <c r="C46" s="370"/>
      <c r="D46" s="370"/>
      <c r="E46" s="370"/>
      <c r="F46" s="370"/>
      <c r="G46" s="370"/>
      <c r="H46" s="370"/>
      <c r="I46" s="118">
        <f>Bil!C234</f>
        <v>223</v>
      </c>
      <c r="J46" s="119">
        <f>Bil!D234</f>
        <v>4072864</v>
      </c>
      <c r="K46" s="120">
        <f>Bil!E234</f>
        <v>4780097</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7318140</v>
      </c>
      <c r="K50" s="117">
        <f>RasF!E121</f>
        <v>9122368</v>
      </c>
    </row>
    <row r="51" spans="1:11" ht="12.95" customHeight="1">
      <c r="A51" s="364"/>
      <c r="B51" s="369" t="str">
        <f>RasF!B148</f>
        <v>Kontrolni zbroj (AOP 001+018+024+031+071+078+085+103+110+125)</v>
      </c>
      <c r="C51" s="369"/>
      <c r="D51" s="369"/>
      <c r="E51" s="369"/>
      <c r="F51" s="369"/>
      <c r="G51" s="369"/>
      <c r="H51" s="369"/>
      <c r="I51" s="118">
        <f>RasF!C148</f>
        <v>137</v>
      </c>
      <c r="J51" s="119">
        <f>RasF!D148</f>
        <v>7318140</v>
      </c>
      <c r="K51" s="120">
        <f>RasF!E148</f>
        <v>9122368</v>
      </c>
    </row>
    <row r="52" spans="1:11" ht="12.95" customHeight="1">
      <c r="A52" s="362" t="s">
        <v>2271</v>
      </c>
      <c r="B52" s="368" t="str">
        <f>PVRIO!B12</f>
        <v>Promjene u vrijednosti i obujmu imovine (AOP 002+018)</v>
      </c>
      <c r="C52" s="368"/>
      <c r="D52" s="368"/>
      <c r="E52" s="368"/>
      <c r="F52" s="368"/>
      <c r="G52" s="368"/>
      <c r="H52" s="368"/>
      <c r="I52" s="112">
        <f>PVRIO!C12</f>
        <v>1</v>
      </c>
      <c r="J52" s="113">
        <f>PVRIO!D12</f>
        <v>95585</v>
      </c>
      <c r="K52" s="114">
        <f>PVRIO!E12</f>
        <v>22105</v>
      </c>
    </row>
    <row r="53" spans="1:11" ht="12.95" customHeight="1">
      <c r="A53" s="363"/>
      <c r="B53" s="367" t="str">
        <f>PVRIO!B29</f>
        <v>Promjene u obujmu imovine (AOP 019+026)</v>
      </c>
      <c r="C53" s="367"/>
      <c r="D53" s="367"/>
      <c r="E53" s="367"/>
      <c r="F53" s="367"/>
      <c r="G53" s="367"/>
      <c r="H53" s="367"/>
      <c r="I53" s="115">
        <f>PVRIO!C29</f>
        <v>18</v>
      </c>
      <c r="J53" s="116">
        <f>PVRIO!D29</f>
        <v>95585</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1098847</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1365146</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1365146</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0</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12" sqref="E12"/>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13772</v>
      </c>
      <c r="C4" s="429"/>
      <c r="D4" s="429"/>
      <c r="E4" s="430">
        <f>SUM(Skriveni!G2:G976)</f>
        <v>108648348.07300003</v>
      </c>
      <c r="F4" s="431"/>
    </row>
    <row r="5" spans="1:7" s="23" customFormat="1" ht="15" customHeight="1">
      <c r="B5" s="428" t="str">
        <f>"Naziv: "&amp;IF(RefStr!B10&lt;&gt;"",RefStr!B10,"_______________________________________")</f>
        <v>Naziv: OSNOVNA ŠKOLA PETAR ZRINSKI ŠENKOVEC</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8520 Osnovno obrazovanje</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7525132</v>
      </c>
      <c r="E12" s="147">
        <f>E13+E50+E56+E85+E116+E134+E141+E147</f>
        <v>8486544</v>
      </c>
      <c r="F12" s="148">
        <f>IF(D12&lt;&gt;0,IF(E12/D12&gt;=100,"&gt;&gt;100",E12/D12*100),"-")</f>
        <v>112.77601509182828</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6479275</v>
      </c>
      <c r="E56" s="147">
        <f>E57+E60+E65+E68+E71+E74+E77+E80</f>
        <v>7540955</v>
      </c>
      <c r="F56" s="150">
        <f t="shared" si="0"/>
        <v>116.38578390329164</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49500</v>
      </c>
      <c r="E65" s="147">
        <f>SUM(E66:E67)</f>
        <v>0</v>
      </c>
      <c r="F65" s="150">
        <f t="shared" si="0"/>
        <v>0</v>
      </c>
    </row>
    <row r="66" spans="1:6" s="8" customFormat="1">
      <c r="A66" s="145">
        <v>6331</v>
      </c>
      <c r="B66" s="146" t="s">
        <v>3697</v>
      </c>
      <c r="C66" s="345">
        <v>55</v>
      </c>
      <c r="D66" s="149">
        <v>49500</v>
      </c>
      <c r="E66" s="149"/>
      <c r="F66" s="148">
        <f t="shared" si="0"/>
        <v>0</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35744</v>
      </c>
      <c r="E68" s="147">
        <f>SUM(E69:E70)</f>
        <v>131859</v>
      </c>
      <c r="F68" s="150">
        <f t="shared" si="0"/>
        <v>368.89827663384062</v>
      </c>
    </row>
    <row r="69" spans="1:6" s="8" customFormat="1">
      <c r="A69" s="145">
        <v>6341</v>
      </c>
      <c r="B69" s="146" t="s">
        <v>3699</v>
      </c>
      <c r="C69" s="345">
        <v>58</v>
      </c>
      <c r="D69" s="149">
        <v>35744</v>
      </c>
      <c r="E69" s="149">
        <v>131859</v>
      </c>
      <c r="F69" s="148">
        <f t="shared" si="0"/>
        <v>368.89827663384062</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6129485</v>
      </c>
      <c r="E74" s="147">
        <f>SUM(E75:E76)</f>
        <v>6463400</v>
      </c>
      <c r="F74" s="150">
        <f t="shared" si="0"/>
        <v>105.44768443025801</v>
      </c>
    </row>
    <row r="75" spans="1:6" s="8" customFormat="1">
      <c r="A75" s="145" t="s">
        <v>1142</v>
      </c>
      <c r="B75" s="146" t="s">
        <v>3980</v>
      </c>
      <c r="C75" s="345">
        <v>64</v>
      </c>
      <c r="D75" s="149">
        <v>6069485</v>
      </c>
      <c r="E75" s="149">
        <v>6458400</v>
      </c>
      <c r="F75" s="148">
        <f t="shared" si="0"/>
        <v>106.40771004459194</v>
      </c>
    </row>
    <row r="76" spans="1:6" s="8" customFormat="1">
      <c r="A76" s="145" t="s">
        <v>3981</v>
      </c>
      <c r="B76" s="146" t="s">
        <v>3982</v>
      </c>
      <c r="C76" s="345">
        <v>65</v>
      </c>
      <c r="D76" s="149">
        <v>60000</v>
      </c>
      <c r="E76" s="149">
        <v>5000</v>
      </c>
      <c r="F76" s="148">
        <f t="shared" si="0"/>
        <v>8.3333333333333321</v>
      </c>
    </row>
    <row r="77" spans="1:6" s="8" customFormat="1">
      <c r="A77" s="145" t="s">
        <v>3983</v>
      </c>
      <c r="B77" s="146" t="s">
        <v>919</v>
      </c>
      <c r="C77" s="345">
        <v>66</v>
      </c>
      <c r="D77" s="147">
        <f>SUM(D78:D79)</f>
        <v>264546</v>
      </c>
      <c r="E77" s="147">
        <f>SUM(E78:E79)</f>
        <v>945696</v>
      </c>
      <c r="F77" s="150">
        <f t="shared" si="0"/>
        <v>357.47885055907102</v>
      </c>
    </row>
    <row r="78" spans="1:6" s="8" customFormat="1">
      <c r="A78" s="145" t="s">
        <v>3984</v>
      </c>
      <c r="B78" s="146" t="s">
        <v>920</v>
      </c>
      <c r="C78" s="345">
        <v>67</v>
      </c>
      <c r="D78" s="149">
        <v>264546</v>
      </c>
      <c r="E78" s="149">
        <v>945696</v>
      </c>
      <c r="F78" s="148">
        <f t="shared" ref="F78:F141" si="1">IF(D78&lt;&gt;0,IF(E78/D78&gt;=100,"&gt;&gt;100",E78/D78*100),"-")</f>
        <v>357.47885055907102</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269</v>
      </c>
      <c r="E85" s="147">
        <f>E86+E94+E101+E109</f>
        <v>771</v>
      </c>
      <c r="F85" s="150">
        <f t="shared" si="1"/>
        <v>286.6171003717472</v>
      </c>
    </row>
    <row r="86" spans="1:6" s="8" customFormat="1">
      <c r="A86" s="145">
        <v>641</v>
      </c>
      <c r="B86" s="146" t="s">
        <v>929</v>
      </c>
      <c r="C86" s="345">
        <v>75</v>
      </c>
      <c r="D86" s="147">
        <f>SUM(D87:D93)</f>
        <v>269</v>
      </c>
      <c r="E86" s="147">
        <f>SUM(E87:E93)</f>
        <v>771</v>
      </c>
      <c r="F86" s="150">
        <f t="shared" si="1"/>
        <v>286.6171003717472</v>
      </c>
    </row>
    <row r="87" spans="1:6" s="8" customFormat="1">
      <c r="A87" s="145">
        <v>6412</v>
      </c>
      <c r="B87" s="146" t="s">
        <v>4145</v>
      </c>
      <c r="C87" s="345">
        <v>76</v>
      </c>
      <c r="D87" s="149"/>
      <c r="E87" s="149"/>
      <c r="F87" s="148" t="str">
        <f t="shared" si="1"/>
        <v>-</v>
      </c>
    </row>
    <row r="88" spans="1:6" s="8" customFormat="1">
      <c r="A88" s="145">
        <v>6413</v>
      </c>
      <c r="B88" s="146" t="s">
        <v>3156</v>
      </c>
      <c r="C88" s="345">
        <v>77</v>
      </c>
      <c r="D88" s="149">
        <v>269</v>
      </c>
      <c r="E88" s="149">
        <v>771</v>
      </c>
      <c r="F88" s="148">
        <f t="shared" si="1"/>
        <v>286.6171003717472</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442209</v>
      </c>
      <c r="E116" s="147">
        <f>E117+E122+E130</f>
        <v>448456</v>
      </c>
      <c r="F116" s="150">
        <f t="shared" si="1"/>
        <v>101.41268042938971</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442209</v>
      </c>
      <c r="E122" s="147">
        <f>SUM(E123:E129)</f>
        <v>448456</v>
      </c>
      <c r="F122" s="150">
        <f t="shared" si="1"/>
        <v>101.41268042938971</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442209</v>
      </c>
      <c r="E127" s="149">
        <v>448456</v>
      </c>
      <c r="F127" s="148">
        <f t="shared" si="1"/>
        <v>101.41268042938971</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0</v>
      </c>
      <c r="E134" s="147">
        <f>E135+E138</f>
        <v>1000</v>
      </c>
      <c r="F134" s="150" t="str">
        <f t="shared" si="1"/>
        <v>-</v>
      </c>
    </row>
    <row r="135" spans="1:6" s="8" customFormat="1">
      <c r="A135" s="145">
        <v>661</v>
      </c>
      <c r="B135" s="146" t="s">
        <v>425</v>
      </c>
      <c r="C135" s="345">
        <v>124</v>
      </c>
      <c r="D135" s="147">
        <f>SUM(D136:D137)</f>
        <v>0</v>
      </c>
      <c r="E135" s="147">
        <f>SUM(E136:E137)</f>
        <v>0</v>
      </c>
      <c r="F135" s="150" t="str">
        <f t="shared" si="1"/>
        <v>-</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c r="E137" s="149"/>
      <c r="F137" s="148" t="str">
        <f t="shared" si="1"/>
        <v>-</v>
      </c>
    </row>
    <row r="138" spans="1:6" s="8" customFormat="1">
      <c r="A138" s="145">
        <v>663</v>
      </c>
      <c r="B138" s="151" t="s">
        <v>426</v>
      </c>
      <c r="C138" s="345">
        <v>127</v>
      </c>
      <c r="D138" s="147">
        <f>SUM(D139:D140)</f>
        <v>0</v>
      </c>
      <c r="E138" s="147">
        <f>SUM(E139:E140)</f>
        <v>1000</v>
      </c>
      <c r="F138" s="150" t="str">
        <f t="shared" si="1"/>
        <v>-</v>
      </c>
    </row>
    <row r="139" spans="1:6" s="8" customFormat="1">
      <c r="A139" s="145">
        <v>6631</v>
      </c>
      <c r="B139" s="146" t="s">
        <v>1502</v>
      </c>
      <c r="C139" s="345">
        <v>128</v>
      </c>
      <c r="D139" s="149"/>
      <c r="E139" s="149">
        <v>1000</v>
      </c>
      <c r="F139" s="148" t="str">
        <f t="shared" si="1"/>
        <v>-</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603379</v>
      </c>
      <c r="E141" s="147">
        <f>E142+E146</f>
        <v>495362</v>
      </c>
      <c r="F141" s="150">
        <f t="shared" si="1"/>
        <v>82.097984848660616</v>
      </c>
    </row>
    <row r="142" spans="1:6" s="8" customFormat="1" ht="24">
      <c r="A142" s="145">
        <v>671</v>
      </c>
      <c r="B142" s="154" t="s">
        <v>1672</v>
      </c>
      <c r="C142" s="345">
        <v>131</v>
      </c>
      <c r="D142" s="147">
        <f>SUM(D143:D145)</f>
        <v>603379</v>
      </c>
      <c r="E142" s="147">
        <f>SUM(E143:E145)</f>
        <v>495362</v>
      </c>
      <c r="F142" s="150">
        <f t="shared" ref="F142:F205" si="2">IF(D142&lt;&gt;0,IF(E142/D142&gt;=100,"&gt;&gt;100",E142/D142*100),"-")</f>
        <v>82.097984848660616</v>
      </c>
    </row>
    <row r="143" spans="1:6" s="8" customFormat="1">
      <c r="A143" s="145">
        <v>6711</v>
      </c>
      <c r="B143" s="146" t="s">
        <v>3582</v>
      </c>
      <c r="C143" s="345">
        <v>132</v>
      </c>
      <c r="D143" s="149">
        <v>569192</v>
      </c>
      <c r="E143" s="149">
        <v>495362</v>
      </c>
      <c r="F143" s="148">
        <f t="shared" si="2"/>
        <v>87.02898143333006</v>
      </c>
    </row>
    <row r="144" spans="1:6" s="8" customFormat="1">
      <c r="A144" s="145">
        <v>6712</v>
      </c>
      <c r="B144" s="151" t="s">
        <v>2276</v>
      </c>
      <c r="C144" s="345">
        <v>133</v>
      </c>
      <c r="D144" s="149">
        <v>34187</v>
      </c>
      <c r="E144" s="149"/>
      <c r="F144" s="148">
        <f t="shared" si="2"/>
        <v>0</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7120164</v>
      </c>
      <c r="E159" s="147">
        <f>E160+E171+E204+E223+E232+E257+E268</f>
        <v>7495295</v>
      </c>
      <c r="F159" s="150">
        <f t="shared" si="2"/>
        <v>105.26857246546568</v>
      </c>
    </row>
    <row r="160" spans="1:6" s="8" customFormat="1">
      <c r="A160" s="145">
        <v>31</v>
      </c>
      <c r="B160" s="146" t="s">
        <v>431</v>
      </c>
      <c r="C160" s="345">
        <v>149</v>
      </c>
      <c r="D160" s="147">
        <f>D161+D166+D167</f>
        <v>5962739</v>
      </c>
      <c r="E160" s="147">
        <f>E161+E166+E167</f>
        <v>6280047</v>
      </c>
      <c r="F160" s="150">
        <f t="shared" si="2"/>
        <v>105.32151415649756</v>
      </c>
    </row>
    <row r="161" spans="1:6" s="8" customFormat="1">
      <c r="A161" s="145">
        <v>311</v>
      </c>
      <c r="B161" s="146" t="s">
        <v>432</v>
      </c>
      <c r="C161" s="345">
        <v>150</v>
      </c>
      <c r="D161" s="147">
        <f>SUM(D162:D165)</f>
        <v>4901696</v>
      </c>
      <c r="E161" s="147">
        <f>SUM(E162:E165)</f>
        <v>5164619</v>
      </c>
      <c r="F161" s="150">
        <f t="shared" si="2"/>
        <v>105.36391893744532</v>
      </c>
    </row>
    <row r="162" spans="1:6" s="8" customFormat="1">
      <c r="A162" s="145">
        <v>3111</v>
      </c>
      <c r="B162" s="146" t="s">
        <v>385</v>
      </c>
      <c r="C162" s="345">
        <v>151</v>
      </c>
      <c r="D162" s="149">
        <v>4901696</v>
      </c>
      <c r="E162" s="149">
        <v>5164619</v>
      </c>
      <c r="F162" s="148">
        <f t="shared" si="2"/>
        <v>105.36391893744532</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218381</v>
      </c>
      <c r="E166" s="149">
        <v>227113</v>
      </c>
      <c r="F166" s="148">
        <f t="shared" si="2"/>
        <v>103.99851635444475</v>
      </c>
    </row>
    <row r="167" spans="1:6" s="8" customFormat="1">
      <c r="A167" s="145">
        <v>313</v>
      </c>
      <c r="B167" s="146" t="s">
        <v>2853</v>
      </c>
      <c r="C167" s="345">
        <v>156</v>
      </c>
      <c r="D167" s="147">
        <f>SUM(D168:D170)</f>
        <v>842662</v>
      </c>
      <c r="E167" s="147">
        <f>SUM(E168:E170)</f>
        <v>888315</v>
      </c>
      <c r="F167" s="150">
        <f t="shared" si="2"/>
        <v>105.41771196517702</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759563</v>
      </c>
      <c r="E169" s="149">
        <v>800516</v>
      </c>
      <c r="F169" s="148">
        <f t="shared" si="2"/>
        <v>105.39165283195733</v>
      </c>
    </row>
    <row r="170" spans="1:6" s="8" customFormat="1">
      <c r="A170" s="145">
        <v>3133</v>
      </c>
      <c r="B170" s="146" t="s">
        <v>264</v>
      </c>
      <c r="C170" s="345">
        <v>159</v>
      </c>
      <c r="D170" s="149">
        <v>83099</v>
      </c>
      <c r="E170" s="149">
        <v>87799</v>
      </c>
      <c r="F170" s="148">
        <f t="shared" si="2"/>
        <v>105.65590440318175</v>
      </c>
    </row>
    <row r="171" spans="1:6" s="8" customFormat="1">
      <c r="A171" s="145">
        <v>32</v>
      </c>
      <c r="B171" s="146" t="s">
        <v>433</v>
      </c>
      <c r="C171" s="345">
        <v>160</v>
      </c>
      <c r="D171" s="147">
        <f>D172+D177+D185+D195+D196</f>
        <v>1154994</v>
      </c>
      <c r="E171" s="147">
        <f>E172+E177+E185+E195+E196</f>
        <v>1212058</v>
      </c>
      <c r="F171" s="150">
        <f t="shared" si="2"/>
        <v>104.9406317262254</v>
      </c>
    </row>
    <row r="172" spans="1:6" s="8" customFormat="1">
      <c r="A172" s="145">
        <v>321</v>
      </c>
      <c r="B172" s="146" t="s">
        <v>3359</v>
      </c>
      <c r="C172" s="345">
        <v>161</v>
      </c>
      <c r="D172" s="147">
        <f>SUM(D173:D176)</f>
        <v>271524</v>
      </c>
      <c r="E172" s="147">
        <f>SUM(E173:E176)</f>
        <v>310010</v>
      </c>
      <c r="F172" s="150">
        <f t="shared" si="2"/>
        <v>114.17406932720495</v>
      </c>
    </row>
    <row r="173" spans="1:6" s="8" customFormat="1">
      <c r="A173" s="145">
        <v>3211</v>
      </c>
      <c r="B173" s="146" t="s">
        <v>3243</v>
      </c>
      <c r="C173" s="345">
        <v>162</v>
      </c>
      <c r="D173" s="149">
        <v>22197</v>
      </c>
      <c r="E173" s="149">
        <v>38818</v>
      </c>
      <c r="F173" s="148">
        <f t="shared" si="2"/>
        <v>174.87948821912872</v>
      </c>
    </row>
    <row r="174" spans="1:6" s="8" customFormat="1">
      <c r="A174" s="145">
        <v>3212</v>
      </c>
      <c r="B174" s="146" t="s">
        <v>108</v>
      </c>
      <c r="C174" s="345">
        <v>163</v>
      </c>
      <c r="D174" s="149">
        <v>240794</v>
      </c>
      <c r="E174" s="149">
        <v>258897</v>
      </c>
      <c r="F174" s="148">
        <f t="shared" si="2"/>
        <v>107.51804446954658</v>
      </c>
    </row>
    <row r="175" spans="1:6" s="8" customFormat="1">
      <c r="A175" s="145">
        <v>3213</v>
      </c>
      <c r="B175" s="146" t="s">
        <v>2999</v>
      </c>
      <c r="C175" s="345">
        <v>164</v>
      </c>
      <c r="D175" s="149">
        <v>5899</v>
      </c>
      <c r="E175" s="149">
        <v>8872</v>
      </c>
      <c r="F175" s="148">
        <f t="shared" si="2"/>
        <v>150.39837260552636</v>
      </c>
    </row>
    <row r="176" spans="1:6" s="8" customFormat="1">
      <c r="A176" s="145">
        <v>3214</v>
      </c>
      <c r="B176" s="146" t="s">
        <v>2998</v>
      </c>
      <c r="C176" s="345">
        <v>165</v>
      </c>
      <c r="D176" s="149">
        <v>2634</v>
      </c>
      <c r="E176" s="149">
        <v>3423</v>
      </c>
      <c r="F176" s="148">
        <f t="shared" si="2"/>
        <v>129.95444191343964</v>
      </c>
    </row>
    <row r="177" spans="1:6" s="8" customFormat="1">
      <c r="A177" s="145">
        <v>322</v>
      </c>
      <c r="B177" s="146" t="s">
        <v>3360</v>
      </c>
      <c r="C177" s="345">
        <v>166</v>
      </c>
      <c r="D177" s="147">
        <f>SUM(D178:D184)</f>
        <v>556922</v>
      </c>
      <c r="E177" s="147">
        <f>SUM(E178:E184)</f>
        <v>528738</v>
      </c>
      <c r="F177" s="150">
        <f t="shared" si="2"/>
        <v>94.93932723074326</v>
      </c>
    </row>
    <row r="178" spans="1:6" s="8" customFormat="1">
      <c r="A178" s="145">
        <v>3221</v>
      </c>
      <c r="B178" s="146" t="s">
        <v>3000</v>
      </c>
      <c r="C178" s="345">
        <v>167</v>
      </c>
      <c r="D178" s="149">
        <v>38738</v>
      </c>
      <c r="E178" s="149">
        <v>42424</v>
      </c>
      <c r="F178" s="148">
        <f t="shared" si="2"/>
        <v>109.51520470855492</v>
      </c>
    </row>
    <row r="179" spans="1:6" s="8" customFormat="1">
      <c r="A179" s="145">
        <v>3222</v>
      </c>
      <c r="B179" s="146" t="s">
        <v>3001</v>
      </c>
      <c r="C179" s="345">
        <v>168</v>
      </c>
      <c r="D179" s="149">
        <v>286214</v>
      </c>
      <c r="E179" s="149">
        <v>300878</v>
      </c>
      <c r="F179" s="148">
        <f t="shared" si="2"/>
        <v>105.12343910500535</v>
      </c>
    </row>
    <row r="180" spans="1:6" s="8" customFormat="1">
      <c r="A180" s="145">
        <v>3223</v>
      </c>
      <c r="B180" s="146" t="s">
        <v>3002</v>
      </c>
      <c r="C180" s="345">
        <v>169</v>
      </c>
      <c r="D180" s="149">
        <v>200751</v>
      </c>
      <c r="E180" s="149">
        <v>153481</v>
      </c>
      <c r="F180" s="148">
        <f t="shared" si="2"/>
        <v>76.453417417596924</v>
      </c>
    </row>
    <row r="181" spans="1:6" s="8" customFormat="1">
      <c r="A181" s="145">
        <v>3224</v>
      </c>
      <c r="B181" s="146" t="s">
        <v>2236</v>
      </c>
      <c r="C181" s="345">
        <v>170</v>
      </c>
      <c r="D181" s="149">
        <v>14717</v>
      </c>
      <c r="E181" s="149">
        <v>15749</v>
      </c>
      <c r="F181" s="148">
        <f t="shared" si="2"/>
        <v>107.01229870218114</v>
      </c>
    </row>
    <row r="182" spans="1:6" s="8" customFormat="1">
      <c r="A182" s="145">
        <v>3225</v>
      </c>
      <c r="B182" s="146" t="s">
        <v>504</v>
      </c>
      <c r="C182" s="345">
        <v>171</v>
      </c>
      <c r="D182" s="149">
        <v>11523</v>
      </c>
      <c r="E182" s="149">
        <v>11953</v>
      </c>
      <c r="F182" s="148">
        <f t="shared" si="2"/>
        <v>103.73166710058143</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4979</v>
      </c>
      <c r="E184" s="149">
        <v>4253</v>
      </c>
      <c r="F184" s="148">
        <f t="shared" si="2"/>
        <v>85.418758786905002</v>
      </c>
    </row>
    <row r="185" spans="1:6" s="8" customFormat="1">
      <c r="A185" s="145">
        <v>323</v>
      </c>
      <c r="B185" s="146" t="s">
        <v>2312</v>
      </c>
      <c r="C185" s="345">
        <v>174</v>
      </c>
      <c r="D185" s="147">
        <f>SUM(D186:D194)</f>
        <v>185485</v>
      </c>
      <c r="E185" s="147">
        <f>SUM(E186:E194)</f>
        <v>191723</v>
      </c>
      <c r="F185" s="150">
        <f t="shared" si="2"/>
        <v>103.36307518128152</v>
      </c>
    </row>
    <row r="186" spans="1:6" s="8" customFormat="1">
      <c r="A186" s="145">
        <v>3231</v>
      </c>
      <c r="B186" s="146" t="s">
        <v>855</v>
      </c>
      <c r="C186" s="345">
        <v>175</v>
      </c>
      <c r="D186" s="149">
        <v>19079</v>
      </c>
      <c r="E186" s="149">
        <v>25821</v>
      </c>
      <c r="F186" s="148">
        <f t="shared" si="2"/>
        <v>135.33728182818805</v>
      </c>
    </row>
    <row r="187" spans="1:6" s="8" customFormat="1">
      <c r="A187" s="145">
        <v>3232</v>
      </c>
      <c r="B187" s="146" t="s">
        <v>3870</v>
      </c>
      <c r="C187" s="345">
        <v>176</v>
      </c>
      <c r="D187" s="149">
        <v>76072</v>
      </c>
      <c r="E187" s="149">
        <v>67230</v>
      </c>
      <c r="F187" s="148">
        <f t="shared" si="2"/>
        <v>88.376800925439056</v>
      </c>
    </row>
    <row r="188" spans="1:6" s="8" customFormat="1">
      <c r="A188" s="145">
        <v>3233</v>
      </c>
      <c r="B188" s="146" t="s">
        <v>3871</v>
      </c>
      <c r="C188" s="345">
        <v>177</v>
      </c>
      <c r="D188" s="149">
        <v>5397</v>
      </c>
      <c r="E188" s="149">
        <v>5322</v>
      </c>
      <c r="F188" s="148">
        <f t="shared" si="2"/>
        <v>98.610339077265152</v>
      </c>
    </row>
    <row r="189" spans="1:6" s="8" customFormat="1">
      <c r="A189" s="145">
        <v>3234</v>
      </c>
      <c r="B189" s="146" t="s">
        <v>3872</v>
      </c>
      <c r="C189" s="345">
        <v>178</v>
      </c>
      <c r="D189" s="149">
        <v>27081</v>
      </c>
      <c r="E189" s="149">
        <v>29753</v>
      </c>
      <c r="F189" s="148">
        <f t="shared" si="2"/>
        <v>109.86669620767329</v>
      </c>
    </row>
    <row r="190" spans="1:6" s="8" customFormat="1">
      <c r="A190" s="145">
        <v>3235</v>
      </c>
      <c r="B190" s="146" t="s">
        <v>3873</v>
      </c>
      <c r="C190" s="345">
        <v>179</v>
      </c>
      <c r="D190" s="149">
        <v>8750</v>
      </c>
      <c r="E190" s="149">
        <v>8750</v>
      </c>
      <c r="F190" s="148">
        <f t="shared" si="2"/>
        <v>100</v>
      </c>
    </row>
    <row r="191" spans="1:6" s="8" customFormat="1">
      <c r="A191" s="145">
        <v>3236</v>
      </c>
      <c r="B191" s="146" t="s">
        <v>3874</v>
      </c>
      <c r="C191" s="345">
        <v>180</v>
      </c>
      <c r="D191" s="149">
        <v>21254</v>
      </c>
      <c r="E191" s="149">
        <v>21077</v>
      </c>
      <c r="F191" s="148">
        <f t="shared" si="2"/>
        <v>99.167215582949083</v>
      </c>
    </row>
    <row r="192" spans="1:6" s="8" customFormat="1">
      <c r="A192" s="145">
        <v>3237</v>
      </c>
      <c r="B192" s="146" t="s">
        <v>3875</v>
      </c>
      <c r="C192" s="345">
        <v>181</v>
      </c>
      <c r="D192" s="149">
        <v>11457</v>
      </c>
      <c r="E192" s="149">
        <v>14940</v>
      </c>
      <c r="F192" s="148">
        <f t="shared" si="2"/>
        <v>130.40062843676355</v>
      </c>
    </row>
    <row r="193" spans="1:6" s="8" customFormat="1">
      <c r="A193" s="145">
        <v>3238</v>
      </c>
      <c r="B193" s="146" t="s">
        <v>702</v>
      </c>
      <c r="C193" s="345">
        <v>182</v>
      </c>
      <c r="D193" s="149">
        <v>11737</v>
      </c>
      <c r="E193" s="149">
        <v>10581</v>
      </c>
      <c r="F193" s="148">
        <f t="shared" si="2"/>
        <v>90.150805146119112</v>
      </c>
    </row>
    <row r="194" spans="1:6" s="8" customFormat="1">
      <c r="A194" s="145">
        <v>3239</v>
      </c>
      <c r="B194" s="146" t="s">
        <v>703</v>
      </c>
      <c r="C194" s="345">
        <v>183</v>
      </c>
      <c r="D194" s="149">
        <v>4658</v>
      </c>
      <c r="E194" s="149">
        <v>8249</v>
      </c>
      <c r="F194" s="148">
        <f t="shared" si="2"/>
        <v>177.09317303563762</v>
      </c>
    </row>
    <row r="195" spans="1:6" s="8" customFormat="1">
      <c r="A195" s="145">
        <v>324</v>
      </c>
      <c r="B195" s="146" t="s">
        <v>3584</v>
      </c>
      <c r="C195" s="345">
        <v>184</v>
      </c>
      <c r="D195" s="149">
        <v>7496</v>
      </c>
      <c r="E195" s="149">
        <v>15731</v>
      </c>
      <c r="F195" s="148">
        <f t="shared" si="2"/>
        <v>209.85859124866596</v>
      </c>
    </row>
    <row r="196" spans="1:6" s="8" customFormat="1">
      <c r="A196" s="145">
        <v>329</v>
      </c>
      <c r="B196" s="146" t="s">
        <v>434</v>
      </c>
      <c r="C196" s="345">
        <v>185</v>
      </c>
      <c r="D196" s="147">
        <f>SUM(D197:D203)</f>
        <v>133567</v>
      </c>
      <c r="E196" s="147">
        <f>SUM(E197:E203)</f>
        <v>165856</v>
      </c>
      <c r="F196" s="150">
        <f t="shared" si="2"/>
        <v>124.17438439135415</v>
      </c>
    </row>
    <row r="197" spans="1:6" s="8" customFormat="1">
      <c r="A197" s="145">
        <v>3291</v>
      </c>
      <c r="B197" s="151" t="s">
        <v>1965</v>
      </c>
      <c r="C197" s="345">
        <v>186</v>
      </c>
      <c r="D197" s="149"/>
      <c r="E197" s="149">
        <v>4192</v>
      </c>
      <c r="F197" s="148" t="str">
        <f t="shared" si="2"/>
        <v>-</v>
      </c>
    </row>
    <row r="198" spans="1:6" s="8" customFormat="1">
      <c r="A198" s="145">
        <v>3292</v>
      </c>
      <c r="B198" s="146" t="s">
        <v>1966</v>
      </c>
      <c r="C198" s="345">
        <v>187</v>
      </c>
      <c r="D198" s="149"/>
      <c r="E198" s="149"/>
      <c r="F198" s="148" t="str">
        <f t="shared" si="2"/>
        <v>-</v>
      </c>
    </row>
    <row r="199" spans="1:6" s="8" customFormat="1">
      <c r="A199" s="145">
        <v>3293</v>
      </c>
      <c r="B199" s="146" t="s">
        <v>1967</v>
      </c>
      <c r="C199" s="345">
        <v>188</v>
      </c>
      <c r="D199" s="149">
        <v>6350</v>
      </c>
      <c r="E199" s="149">
        <v>12872</v>
      </c>
      <c r="F199" s="148">
        <f t="shared" si="2"/>
        <v>202.70866141732284</v>
      </c>
    </row>
    <row r="200" spans="1:6" s="8" customFormat="1">
      <c r="A200" s="145">
        <v>3294</v>
      </c>
      <c r="B200" s="146" t="s">
        <v>2313</v>
      </c>
      <c r="C200" s="345">
        <v>189</v>
      </c>
      <c r="D200" s="149">
        <v>1300</v>
      </c>
      <c r="E200" s="149">
        <v>1100</v>
      </c>
      <c r="F200" s="148">
        <f t="shared" si="2"/>
        <v>84.615384615384613</v>
      </c>
    </row>
    <row r="201" spans="1:6" s="8" customFormat="1">
      <c r="A201" s="145">
        <v>3295</v>
      </c>
      <c r="B201" s="146" t="s">
        <v>3585</v>
      </c>
      <c r="C201" s="345">
        <v>190</v>
      </c>
      <c r="D201" s="149">
        <v>24977</v>
      </c>
      <c r="E201" s="149">
        <v>25231</v>
      </c>
      <c r="F201" s="148">
        <f t="shared" si="2"/>
        <v>101.01693558073428</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100940</v>
      </c>
      <c r="E203" s="149">
        <v>122461</v>
      </c>
      <c r="F203" s="148">
        <f t="shared" si="2"/>
        <v>121.320586487022</v>
      </c>
    </row>
    <row r="204" spans="1:6" s="8" customFormat="1">
      <c r="A204" s="145">
        <v>34</v>
      </c>
      <c r="B204" s="151" t="s">
        <v>435</v>
      </c>
      <c r="C204" s="345">
        <v>193</v>
      </c>
      <c r="D204" s="147">
        <f>D205+D210+D218</f>
        <v>2431</v>
      </c>
      <c r="E204" s="147">
        <f>E205+E210+E218</f>
        <v>3190</v>
      </c>
      <c r="F204" s="150">
        <f t="shared" si="2"/>
        <v>131.22171945701356</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2431</v>
      </c>
      <c r="E218" s="147">
        <f>SUM(E219:E222)</f>
        <v>3190</v>
      </c>
      <c r="F218" s="150">
        <f t="shared" si="3"/>
        <v>131.22171945701356</v>
      </c>
    </row>
    <row r="219" spans="1:6" s="8" customFormat="1">
      <c r="A219" s="145">
        <v>3431</v>
      </c>
      <c r="B219" s="151" t="s">
        <v>3587</v>
      </c>
      <c r="C219" s="345">
        <v>208</v>
      </c>
      <c r="D219" s="149">
        <v>2431</v>
      </c>
      <c r="E219" s="149">
        <v>3190</v>
      </c>
      <c r="F219" s="148">
        <f t="shared" si="3"/>
        <v>131.22171945701356</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c r="E221" s="149"/>
      <c r="F221" s="148" t="str">
        <f t="shared" si="3"/>
        <v>-</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7120164</v>
      </c>
      <c r="E292" s="147">
        <f>E159-E290+E291</f>
        <v>7495295</v>
      </c>
      <c r="F292" s="150">
        <f t="shared" si="4"/>
        <v>105.26857246546568</v>
      </c>
    </row>
    <row r="293" spans="1:6" s="8" customFormat="1">
      <c r="A293" s="145" t="s">
        <v>1215</v>
      </c>
      <c r="B293" s="146" t="s">
        <v>3441</v>
      </c>
      <c r="C293" s="345">
        <v>282</v>
      </c>
      <c r="D293" s="147">
        <f>IF(D12&gt;=D292,D12-D292,0)</f>
        <v>404968</v>
      </c>
      <c r="E293" s="147">
        <f>IF(E12&gt;=E292,E12-E292,0)</f>
        <v>991249</v>
      </c>
      <c r="F293" s="150">
        <f t="shared" si="4"/>
        <v>244.7721795302345</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c r="E295" s="149">
        <v>117093</v>
      </c>
      <c r="F295" s="148" t="str">
        <f t="shared" si="4"/>
        <v>-</v>
      </c>
    </row>
    <row r="296" spans="1:6" s="8" customFormat="1">
      <c r="A296" s="145">
        <v>92221</v>
      </c>
      <c r="B296" s="146" t="s">
        <v>4282</v>
      </c>
      <c r="C296" s="345">
        <v>285</v>
      </c>
      <c r="D296" s="149">
        <v>56660</v>
      </c>
      <c r="E296" s="149"/>
      <c r="F296" s="148">
        <f t="shared" si="4"/>
        <v>0</v>
      </c>
    </row>
    <row r="297" spans="1:6" s="8" customFormat="1">
      <c r="A297" s="145">
        <v>96</v>
      </c>
      <c r="B297" s="146" t="s">
        <v>4284</v>
      </c>
      <c r="C297" s="345">
        <v>286</v>
      </c>
      <c r="D297" s="149"/>
      <c r="E297" s="149"/>
      <c r="F297" s="148" t="str">
        <f t="shared" si="4"/>
        <v>-</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197976</v>
      </c>
      <c r="E353" s="147">
        <f>E354+E366+E399+E403+E405</f>
        <v>1627073</v>
      </c>
      <c r="F353" s="150">
        <f t="shared" si="5"/>
        <v>821.85365902937735</v>
      </c>
    </row>
    <row r="354" spans="1:6" s="8" customFormat="1">
      <c r="A354" s="145">
        <v>41</v>
      </c>
      <c r="B354" s="146" t="s">
        <v>3020</v>
      </c>
      <c r="C354" s="345">
        <v>342</v>
      </c>
      <c r="D354" s="147">
        <f>D355+D359</f>
        <v>1650</v>
      </c>
      <c r="E354" s="147">
        <f>E355+E359</f>
        <v>0</v>
      </c>
      <c r="F354" s="150">
        <f t="shared" si="5"/>
        <v>0</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1650</v>
      </c>
      <c r="E359" s="147">
        <f>SUM(E360:E365)</f>
        <v>0</v>
      </c>
      <c r="F359" s="150">
        <f t="shared" si="5"/>
        <v>0</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v>1650</v>
      </c>
      <c r="E362" s="149"/>
      <c r="F362" s="148">
        <f t="shared" si="5"/>
        <v>0</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196326</v>
      </c>
      <c r="E366" s="147">
        <f>E367+E372+E381+E386+E391+E394</f>
        <v>48920</v>
      </c>
      <c r="F366" s="150">
        <f t="shared" si="6"/>
        <v>24.917738862911687</v>
      </c>
    </row>
    <row r="367" spans="1:6" s="8" customFormat="1">
      <c r="A367" s="145">
        <v>421</v>
      </c>
      <c r="B367" s="146" t="s">
        <v>1980</v>
      </c>
      <c r="C367" s="345">
        <v>355</v>
      </c>
      <c r="D367" s="147">
        <f>SUM(D368:D371)</f>
        <v>109487</v>
      </c>
      <c r="E367" s="147">
        <f>SUM(E368:E371)</f>
        <v>0</v>
      </c>
      <c r="F367" s="150">
        <f t="shared" si="6"/>
        <v>0</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v>109487</v>
      </c>
      <c r="E369" s="149"/>
      <c r="F369" s="148">
        <f t="shared" si="6"/>
        <v>0</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84443</v>
      </c>
      <c r="E372" s="147">
        <f>SUM(E373:E380)</f>
        <v>44686</v>
      </c>
      <c r="F372" s="150">
        <f t="shared" si="6"/>
        <v>52.91853676444466</v>
      </c>
    </row>
    <row r="373" spans="1:6" s="8" customFormat="1">
      <c r="A373" s="145">
        <v>4221</v>
      </c>
      <c r="B373" s="146" t="s">
        <v>3941</v>
      </c>
      <c r="C373" s="345">
        <v>361</v>
      </c>
      <c r="D373" s="149">
        <v>84443</v>
      </c>
      <c r="E373" s="149">
        <v>44686</v>
      </c>
      <c r="F373" s="148">
        <f t="shared" si="6"/>
        <v>52.91853676444466</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c r="E379" s="149"/>
      <c r="F379" s="148" t="str">
        <f t="shared" si="6"/>
        <v>-</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2396</v>
      </c>
      <c r="E386" s="147">
        <f>SUM(E387:E390)</f>
        <v>4234</v>
      </c>
      <c r="F386" s="150">
        <f t="shared" si="6"/>
        <v>176.71118530884809</v>
      </c>
    </row>
    <row r="387" spans="1:6" s="8" customFormat="1">
      <c r="A387" s="145">
        <v>4241</v>
      </c>
      <c r="B387" s="146" t="s">
        <v>2886</v>
      </c>
      <c r="C387" s="345">
        <v>375</v>
      </c>
      <c r="D387" s="149">
        <v>2396</v>
      </c>
      <c r="E387" s="149">
        <v>4234</v>
      </c>
      <c r="F387" s="148">
        <f t="shared" si="6"/>
        <v>176.71118530884809</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1578153</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v>1578153</v>
      </c>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197976</v>
      </c>
      <c r="E411" s="147">
        <f>IF(E353&gt;=E301, E353-E301, 0)</f>
        <v>1627073</v>
      </c>
      <c r="F411" s="150">
        <f t="shared" si="6"/>
        <v>821.85365902937735</v>
      </c>
    </row>
    <row r="412" spans="1:6" s="8" customFormat="1">
      <c r="A412" s="145">
        <v>92212</v>
      </c>
      <c r="B412" s="146" t="s">
        <v>1133</v>
      </c>
      <c r="C412" s="345">
        <v>400</v>
      </c>
      <c r="D412" s="149"/>
      <c r="E412" s="149">
        <v>33239</v>
      </c>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7525132</v>
      </c>
      <c r="E415" s="147">
        <f>E12+E301</f>
        <v>8486544</v>
      </c>
      <c r="F415" s="150">
        <f t="shared" si="6"/>
        <v>112.77601509182828</v>
      </c>
    </row>
    <row r="416" spans="1:6" s="8" customFormat="1">
      <c r="A416" s="145" t="s">
        <v>1215</v>
      </c>
      <c r="B416" s="146" t="s">
        <v>1993</v>
      </c>
      <c r="C416" s="345">
        <v>404</v>
      </c>
      <c r="D416" s="147">
        <f>D292+D353</f>
        <v>7318140</v>
      </c>
      <c r="E416" s="147">
        <f>E292+E353</f>
        <v>9122368</v>
      </c>
      <c r="F416" s="150">
        <f t="shared" si="6"/>
        <v>124.65418808604372</v>
      </c>
    </row>
    <row r="417" spans="1:6" s="8" customFormat="1">
      <c r="A417" s="145" t="s">
        <v>1215</v>
      </c>
      <c r="B417" s="146" t="s">
        <v>1994</v>
      </c>
      <c r="C417" s="345">
        <v>405</v>
      </c>
      <c r="D417" s="147">
        <f>IF(D415&gt;=D416,D415-D416,0)</f>
        <v>206992</v>
      </c>
      <c r="E417" s="147">
        <f>IF(E415&gt;=E416,E415-E416,0)</f>
        <v>0</v>
      </c>
      <c r="F417" s="150">
        <f t="shared" si="6"/>
        <v>0</v>
      </c>
    </row>
    <row r="418" spans="1:6" s="8" customFormat="1">
      <c r="A418" s="145" t="s">
        <v>1215</v>
      </c>
      <c r="B418" s="146" t="s">
        <v>1995</v>
      </c>
      <c r="C418" s="345">
        <v>406</v>
      </c>
      <c r="D418" s="147">
        <f>IF(D416&gt;=D415,D416-D415,0)</f>
        <v>0</v>
      </c>
      <c r="E418" s="147">
        <f>IF(E416&gt;=E415,E416-E415,0)</f>
        <v>635824</v>
      </c>
      <c r="F418" s="150" t="str">
        <f t="shared" si="6"/>
        <v>-</v>
      </c>
    </row>
    <row r="419" spans="1:6" s="8" customFormat="1">
      <c r="A419" s="160" t="s">
        <v>1592</v>
      </c>
      <c r="B419" s="151" t="s">
        <v>1996</v>
      </c>
      <c r="C419" s="345">
        <v>407</v>
      </c>
      <c r="D419" s="147">
        <f>IF(D295-D296+D412-D413&gt;=0,D295-D296+D412-D413,0)</f>
        <v>0</v>
      </c>
      <c r="E419" s="147">
        <f>IF(E295-E296+E412-E413&gt;=0,E295-E296+E412-E413,0)</f>
        <v>150332</v>
      </c>
      <c r="F419" s="150" t="str">
        <f t="shared" si="6"/>
        <v>-</v>
      </c>
    </row>
    <row r="420" spans="1:6" s="8" customFormat="1">
      <c r="A420" s="160" t="s">
        <v>1592</v>
      </c>
      <c r="B420" s="146" t="s">
        <v>1997</v>
      </c>
      <c r="C420" s="345">
        <v>408</v>
      </c>
      <c r="D420" s="147">
        <f>IF(D296-D295+D413-D412&gt;=0,D296-D295+D413-D412,0)</f>
        <v>56660</v>
      </c>
      <c r="E420" s="147">
        <f>IF(E296-E295+E413-E412&gt;=0,E296-E295+E413-E412,0)</f>
        <v>0</v>
      </c>
      <c r="F420" s="150">
        <f t="shared" si="6"/>
        <v>0</v>
      </c>
    </row>
    <row r="421" spans="1:6" s="8" customFormat="1">
      <c r="A421" s="156" t="s">
        <v>1593</v>
      </c>
      <c r="B421" s="157" t="s">
        <v>1998</v>
      </c>
      <c r="C421" s="347">
        <v>409</v>
      </c>
      <c r="D421" s="161">
        <f>D297+D414</f>
        <v>0</v>
      </c>
      <c r="E421" s="161">
        <f>E297+E414</f>
        <v>0</v>
      </c>
      <c r="F421" s="162" t="str">
        <f t="shared" si="6"/>
        <v>-</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7525132</v>
      </c>
      <c r="E642" s="147">
        <f>E415+E423</f>
        <v>8486544</v>
      </c>
      <c r="F642" s="148">
        <f t="shared" si="10"/>
        <v>112.77601509182828</v>
      </c>
    </row>
    <row r="643" spans="1:6" s="8" customFormat="1">
      <c r="A643" s="145" t="s">
        <v>1215</v>
      </c>
      <c r="B643" s="146" t="s">
        <v>1246</v>
      </c>
      <c r="C643" s="345">
        <v>630</v>
      </c>
      <c r="D643" s="147">
        <f>D416+D531</f>
        <v>7318140</v>
      </c>
      <c r="E643" s="147">
        <f>E416+E531</f>
        <v>9122368</v>
      </c>
      <c r="F643" s="148">
        <f t="shared" si="10"/>
        <v>124.65418808604372</v>
      </c>
    </row>
    <row r="644" spans="1:6" s="8" customFormat="1">
      <c r="A644" s="145" t="s">
        <v>1215</v>
      </c>
      <c r="B644" s="146" t="s">
        <v>1247</v>
      </c>
      <c r="C644" s="345">
        <v>631</v>
      </c>
      <c r="D644" s="147">
        <f>IF(D642&gt;=D643,D642-D643,0)</f>
        <v>206992</v>
      </c>
      <c r="E644" s="147">
        <f>IF(E642&gt;=E643,E642-E643,0)</f>
        <v>0</v>
      </c>
      <c r="F644" s="148">
        <f t="shared" si="10"/>
        <v>0</v>
      </c>
    </row>
    <row r="645" spans="1:6" s="8" customFormat="1">
      <c r="A645" s="145" t="s">
        <v>1215</v>
      </c>
      <c r="B645" s="146" t="s">
        <v>1248</v>
      </c>
      <c r="C645" s="345">
        <v>632</v>
      </c>
      <c r="D645" s="147">
        <f>IF(D643&gt;=D642,D643-D642,0)</f>
        <v>0</v>
      </c>
      <c r="E645" s="147">
        <f>IF(E643&gt;=E642,E643-E642,0)</f>
        <v>635824</v>
      </c>
      <c r="F645" s="148" t="str">
        <f t="shared" si="10"/>
        <v>-</v>
      </c>
    </row>
    <row r="646" spans="1:6" s="8" customFormat="1">
      <c r="A646" s="160" t="s">
        <v>2741</v>
      </c>
      <c r="B646" s="146" t="s">
        <v>1249</v>
      </c>
      <c r="C646" s="345">
        <v>633</v>
      </c>
      <c r="D646" s="147">
        <f>IF(D419-D420+D640-D641&gt;=0,D419-D420+D640-D641,0)</f>
        <v>0</v>
      </c>
      <c r="E646" s="147">
        <f>IF(E419-E420+E640-E641&gt;=0,E419-E420+E640-E641,0)</f>
        <v>150332</v>
      </c>
      <c r="F646" s="148" t="str">
        <f t="shared" si="10"/>
        <v>-</v>
      </c>
    </row>
    <row r="647" spans="1:6" s="8" customFormat="1">
      <c r="A647" s="160" t="s">
        <v>2742</v>
      </c>
      <c r="B647" s="146" t="s">
        <v>1250</v>
      </c>
      <c r="C647" s="345">
        <v>634</v>
      </c>
      <c r="D647" s="147">
        <f>IF(D420-D419+D641-D640&gt;=0,D420-D419+D641-D640,0)</f>
        <v>56660</v>
      </c>
      <c r="E647" s="147">
        <f>IF(E420-E419+E641-E640&gt;=0,E420-E419+E641-E640,0)</f>
        <v>0</v>
      </c>
      <c r="F647" s="148">
        <f t="shared" si="10"/>
        <v>0</v>
      </c>
    </row>
    <row r="648" spans="1:6" s="8" customFormat="1">
      <c r="A648" s="145" t="s">
        <v>1215</v>
      </c>
      <c r="B648" s="146" t="s">
        <v>1251</v>
      </c>
      <c r="C648" s="345">
        <v>635</v>
      </c>
      <c r="D648" s="147">
        <f>IF(D644+D646-D645-D647&gt;=0,D644+D646-D645-D647,0)</f>
        <v>150332</v>
      </c>
      <c r="E648" s="147">
        <f>IF(E644+E646-E645-E647&gt;=0,E644+E646-E645-E647,0)</f>
        <v>0</v>
      </c>
      <c r="F648" s="148">
        <f t="shared" si="10"/>
        <v>0</v>
      </c>
    </row>
    <row r="649" spans="1:6" s="8" customFormat="1">
      <c r="A649" s="145" t="s">
        <v>1215</v>
      </c>
      <c r="B649" s="146" t="s">
        <v>176</v>
      </c>
      <c r="C649" s="345">
        <v>636</v>
      </c>
      <c r="D649" s="147">
        <f>IF(D645+D647-D644-D646&gt;=0,D645+D647-D644-D646,0)</f>
        <v>0</v>
      </c>
      <c r="E649" s="147">
        <f>IF(E645+E647-E644-E646&gt;=0,E645+E647-E644-E646,0)</f>
        <v>485492</v>
      </c>
      <c r="F649" s="148" t="str">
        <f t="shared" si="10"/>
        <v>-</v>
      </c>
    </row>
    <row r="650" spans="1:6" s="8" customFormat="1" ht="24">
      <c r="A650" s="156" t="s">
        <v>3810</v>
      </c>
      <c r="B650" s="157" t="s">
        <v>177</v>
      </c>
      <c r="C650" s="347">
        <v>637</v>
      </c>
      <c r="D650" s="158">
        <v>511009</v>
      </c>
      <c r="E650" s="158">
        <v>521191</v>
      </c>
      <c r="F650" s="159">
        <f t="shared" si="10"/>
        <v>101.9925285073257</v>
      </c>
    </row>
    <row r="651" spans="1:6" s="8" customFormat="1" ht="15" customHeight="1">
      <c r="A651" s="412" t="s">
        <v>178</v>
      </c>
      <c r="B651" s="413"/>
      <c r="C651" s="348"/>
      <c r="D651" s="143"/>
      <c r="E651" s="143"/>
      <c r="F651" s="144"/>
    </row>
    <row r="652" spans="1:6" s="8" customFormat="1">
      <c r="A652" s="145">
        <v>11</v>
      </c>
      <c r="B652" s="146" t="s">
        <v>1207</v>
      </c>
      <c r="C652" s="345">
        <v>638</v>
      </c>
      <c r="D652" s="149">
        <v>113304</v>
      </c>
      <c r="E652" s="149">
        <v>731106</v>
      </c>
      <c r="F652" s="148">
        <f t="shared" ref="F652:F677" si="11">IF(D652&lt;&gt;0,IF(E652/D652&gt;=100,"&gt;&gt;100",E652/D652*100),"-")</f>
        <v>645.26053802160561</v>
      </c>
    </row>
    <row r="653" spans="1:6" s="8" customFormat="1">
      <c r="A653" s="145" t="s">
        <v>1208</v>
      </c>
      <c r="B653" s="146" t="s">
        <v>2750</v>
      </c>
      <c r="C653" s="345">
        <v>639</v>
      </c>
      <c r="D653" s="149">
        <v>1233183</v>
      </c>
      <c r="E653" s="149">
        <v>1314693</v>
      </c>
      <c r="F653" s="148">
        <f t="shared" si="11"/>
        <v>106.60972459075417</v>
      </c>
    </row>
    <row r="654" spans="1:6" s="8" customFormat="1">
      <c r="A654" s="145" t="s">
        <v>1209</v>
      </c>
      <c r="B654" s="146" t="s">
        <v>3586</v>
      </c>
      <c r="C654" s="345">
        <v>640</v>
      </c>
      <c r="D654" s="149">
        <v>615381</v>
      </c>
      <c r="E654" s="149">
        <v>1692149</v>
      </c>
      <c r="F654" s="148">
        <f t="shared" si="11"/>
        <v>274.97582798298936</v>
      </c>
    </row>
    <row r="655" spans="1:6" s="8" customFormat="1">
      <c r="A655" s="145">
        <v>11</v>
      </c>
      <c r="B655" s="146" t="s">
        <v>181</v>
      </c>
      <c r="C655" s="345">
        <v>641</v>
      </c>
      <c r="D655" s="147">
        <f>+D652+D653-D654</f>
        <v>731106</v>
      </c>
      <c r="E655" s="147">
        <f>+E652+E653-E654</f>
        <v>353650</v>
      </c>
      <c r="F655" s="150">
        <f t="shared" si="11"/>
        <v>48.371918709462101</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63</v>
      </c>
      <c r="E657" s="149">
        <v>62</v>
      </c>
      <c r="F657" s="148">
        <f t="shared" si="11"/>
        <v>98.412698412698404</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55</v>
      </c>
      <c r="E659" s="149">
        <v>54</v>
      </c>
      <c r="F659" s="148">
        <f t="shared" si="11"/>
        <v>98.181818181818187</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v>49500</v>
      </c>
      <c r="E667" s="149"/>
      <c r="F667" s="148">
        <f t="shared" si="11"/>
        <v>0</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v>14116</v>
      </c>
      <c r="E672" s="149">
        <v>14628</v>
      </c>
      <c r="F672" s="148">
        <f t="shared" si="11"/>
        <v>103.62708982714651</v>
      </c>
    </row>
    <row r="673" spans="1:6" s="8" customFormat="1">
      <c r="A673" s="145">
        <v>63415</v>
      </c>
      <c r="B673" s="146" t="s">
        <v>2281</v>
      </c>
      <c r="C673" s="345">
        <v>659</v>
      </c>
      <c r="D673" s="149">
        <v>21628</v>
      </c>
      <c r="E673" s="149">
        <v>117231</v>
      </c>
      <c r="F673" s="148">
        <f t="shared" si="11"/>
        <v>542.03347512483822</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6069485</v>
      </c>
      <c r="E678" s="149">
        <v>6458400</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v>60000</v>
      </c>
      <c r="E681" s="149">
        <v>5000</v>
      </c>
      <c r="F681" s="148"/>
    </row>
    <row r="682" spans="1:6" s="8" customFormat="1">
      <c r="A682" s="152">
        <v>63811</v>
      </c>
      <c r="B682" s="163" t="s">
        <v>3137</v>
      </c>
      <c r="C682" s="345">
        <v>668</v>
      </c>
      <c r="D682" s="149">
        <v>141986</v>
      </c>
      <c r="E682" s="149">
        <v>257265</v>
      </c>
      <c r="F682" s="148"/>
    </row>
    <row r="683" spans="1:6" s="8" customFormat="1">
      <c r="A683" s="152">
        <v>63812</v>
      </c>
      <c r="B683" s="163" t="s">
        <v>3138</v>
      </c>
      <c r="C683" s="345">
        <v>669</v>
      </c>
      <c r="D683" s="149">
        <v>122559</v>
      </c>
      <c r="E683" s="149">
        <v>688431</v>
      </c>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442209</v>
      </c>
      <c r="E698" s="149">
        <v>448456</v>
      </c>
      <c r="F698" s="148">
        <f t="shared" si="12"/>
        <v>101.41268042938971</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v>10898</v>
      </c>
      <c r="E701" s="149"/>
      <c r="F701" s="148">
        <f>IF(D701&lt;&gt;0,IF(E701/D701&gt;=100,"&gt;&gt;100",E701/D701*100),"-")</f>
        <v>0</v>
      </c>
    </row>
    <row r="702" spans="1:6" s="8" customFormat="1">
      <c r="A702" s="145">
        <v>31215</v>
      </c>
      <c r="B702" s="146" t="s">
        <v>1641</v>
      </c>
      <c r="C702" s="345">
        <v>688</v>
      </c>
      <c r="D702" s="149">
        <v>15294</v>
      </c>
      <c r="E702" s="149">
        <v>27258</v>
      </c>
      <c r="F702" s="148">
        <f>IF(D702&lt;&gt;0,IF(E702/D702&gt;=100,"&gt;&gt;100",E702/D702*100),"-")</f>
        <v>178.22675559042762</v>
      </c>
    </row>
    <row r="703" spans="1:6" s="8" customFormat="1">
      <c r="A703" s="145">
        <v>32121</v>
      </c>
      <c r="B703" s="146" t="s">
        <v>3797</v>
      </c>
      <c r="C703" s="345">
        <v>689</v>
      </c>
      <c r="D703" s="149">
        <v>240794</v>
      </c>
      <c r="E703" s="149">
        <v>258897</v>
      </c>
      <c r="F703" s="148">
        <f>IF(D703&lt;&gt;0,IF(E703/D703&gt;=100,"&gt;&gt;100",E703/D703*100),"-")</f>
        <v>107.51804446954658</v>
      </c>
    </row>
    <row r="704" spans="1:6" s="8" customFormat="1">
      <c r="A704" s="152" t="s">
        <v>1302</v>
      </c>
      <c r="B704" s="153" t="s">
        <v>1303</v>
      </c>
      <c r="C704" s="345">
        <v>690</v>
      </c>
      <c r="D704" s="149"/>
      <c r="E704" s="149"/>
      <c r="F704" s="148"/>
    </row>
    <row r="705" spans="1:6" s="8" customFormat="1">
      <c r="A705" s="145" t="s">
        <v>1642</v>
      </c>
      <c r="B705" s="146" t="s">
        <v>135</v>
      </c>
      <c r="C705" s="345">
        <v>691</v>
      </c>
      <c r="D705" s="149">
        <v>12908</v>
      </c>
      <c r="E705" s="149">
        <v>11945</v>
      </c>
      <c r="F705" s="148">
        <f>IF(D705&lt;&gt;0,IF(E705/D705&gt;=100,"&gt;&gt;100",E705/D705*100),"-")</f>
        <v>92.539510381158976</v>
      </c>
    </row>
    <row r="706" spans="1:6" s="8" customFormat="1">
      <c r="A706" s="145" t="s">
        <v>3798</v>
      </c>
      <c r="B706" s="146" t="s">
        <v>3799</v>
      </c>
      <c r="C706" s="345">
        <v>692</v>
      </c>
      <c r="D706" s="149"/>
      <c r="E706" s="149">
        <v>2760</v>
      </c>
      <c r="F706" s="148" t="str">
        <f>IF(D706&lt;&gt;0,IF(E706/D706&gt;=100,"&gt;&gt;100",E706/D706*100),"-")</f>
        <v>-</v>
      </c>
    </row>
    <row r="707" spans="1:6" s="8" customFormat="1">
      <c r="A707" s="145" t="s">
        <v>3800</v>
      </c>
      <c r="B707" s="146" t="s">
        <v>3801</v>
      </c>
      <c r="C707" s="345">
        <v>693</v>
      </c>
      <c r="D707" s="149">
        <v>5519</v>
      </c>
      <c r="E707" s="149">
        <v>3323</v>
      </c>
      <c r="F707" s="148">
        <f>IF(D707&lt;&gt;0,IF(E707/D707&gt;=100,"&gt;&gt;100",E707/D707*100),"-")</f>
        <v>60.210183004167419</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v>4192</v>
      </c>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ZDENKA BEDIĆ</v>
      </c>
      <c r="D995" s="293"/>
      <c r="E995" s="293"/>
    </row>
    <row r="996" spans="1:5" ht="15" customHeight="1">
      <c r="A996" s="291" t="str">
        <f>IF(RefStr!H27="","Telefon za kontakt: _________________","Telefon za kontakt: " &amp; RefStr!H27)</f>
        <v>Telefon za kontakt: 040/343-442</v>
      </c>
      <c r="C996" s="292"/>
    </row>
    <row r="997" spans="1:5" ht="15" customHeight="1">
      <c r="A997" s="291" t="str">
        <f>IF(RefStr!H33="","Odgovorna osoba: _____________________________","Odgovorna osoba: " &amp; RefStr!H33)</f>
        <v>Odgovorna osoba: VLADIMIR NOVAK,mag.mus.</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36" activePane="bottomLeft" state="frozen"/>
      <selection pane="bottomLeft" activeCell="E173" sqref="E17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13772</v>
      </c>
      <c r="C4" s="429"/>
      <c r="D4" s="429"/>
      <c r="E4" s="430">
        <f>SUM(Skriveni!G977:G1286)</f>
        <v>21776748.041999996</v>
      </c>
      <c r="F4" s="431"/>
    </row>
    <row r="5" spans="1:6" ht="15" customHeight="1">
      <c r="B5" s="428" t="str">
        <f>"Naziv: "&amp;IF(RefStr!B10&lt;&gt;"",RefStr!B10,"_______________________________________")</f>
        <v>Naziv: OSNOVNA ŠKOLA PETAR ZRINSKI ŠENKOVEC</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5171710</v>
      </c>
      <c r="E12" s="96">
        <f>E13+E74</f>
        <v>6145243</v>
      </c>
      <c r="F12" s="123">
        <f t="shared" ref="F12:F75" si="0">IF(D12&gt;0,IF(E12/D12&gt;=100,"&gt;&gt;100",E12/D12*100),"-")</f>
        <v>118.82419934605768</v>
      </c>
    </row>
    <row r="13" spans="1:6" s="3" customFormat="1">
      <c r="A13" s="132">
        <v>0</v>
      </c>
      <c r="B13" s="314" t="s">
        <v>521</v>
      </c>
      <c r="C13" s="303">
        <v>2</v>
      </c>
      <c r="D13" s="97">
        <f>D14+D18+D57+D58+D62+D69</f>
        <v>3914890</v>
      </c>
      <c r="E13" s="97">
        <f>E14+E18+E57+E58+E62+E69</f>
        <v>5262921</v>
      </c>
      <c r="F13" s="124">
        <f t="shared" si="0"/>
        <v>134.43343235697554</v>
      </c>
    </row>
    <row r="14" spans="1:6" s="3" customFormat="1">
      <c r="A14" s="132" t="s">
        <v>1564</v>
      </c>
      <c r="B14" s="314" t="s">
        <v>3259</v>
      </c>
      <c r="C14" s="303">
        <v>3</v>
      </c>
      <c r="D14" s="97">
        <f>D15+D16-D17</f>
        <v>1147</v>
      </c>
      <c r="E14" s="97">
        <f>E15+E16-E17</f>
        <v>1</v>
      </c>
      <c r="F14" s="124">
        <f t="shared" si="0"/>
        <v>8.7183958151700089E-2</v>
      </c>
    </row>
    <row r="15" spans="1:6" s="3" customFormat="1">
      <c r="A15" s="132" t="s">
        <v>3260</v>
      </c>
      <c r="B15" s="314" t="s">
        <v>3261</v>
      </c>
      <c r="C15" s="303">
        <v>4</v>
      </c>
      <c r="D15" s="94">
        <v>1</v>
      </c>
      <c r="E15" s="94">
        <v>1</v>
      </c>
      <c r="F15" s="125">
        <f t="shared" si="0"/>
        <v>100</v>
      </c>
    </row>
    <row r="16" spans="1:6" s="3" customFormat="1">
      <c r="A16" s="132" t="s">
        <v>3262</v>
      </c>
      <c r="B16" s="314" t="s">
        <v>358</v>
      </c>
      <c r="C16" s="303">
        <v>5</v>
      </c>
      <c r="D16" s="94">
        <v>1650</v>
      </c>
      <c r="E16" s="94">
        <v>0</v>
      </c>
      <c r="F16" s="125">
        <f t="shared" si="0"/>
        <v>0</v>
      </c>
    </row>
    <row r="17" spans="1:6" s="3" customFormat="1">
      <c r="A17" s="132" t="s">
        <v>359</v>
      </c>
      <c r="B17" s="314" t="s">
        <v>360</v>
      </c>
      <c r="C17" s="303">
        <v>6</v>
      </c>
      <c r="D17" s="94">
        <v>504</v>
      </c>
      <c r="E17" s="94">
        <v>0</v>
      </c>
      <c r="F17" s="125">
        <f t="shared" si="0"/>
        <v>0</v>
      </c>
    </row>
    <row r="18" spans="1:6" s="3" customFormat="1">
      <c r="A18" s="132" t="s">
        <v>361</v>
      </c>
      <c r="B18" s="314" t="s">
        <v>522</v>
      </c>
      <c r="C18" s="303">
        <v>7</v>
      </c>
      <c r="D18" s="97">
        <f>D19+D25+D35+D41+D47+D51</f>
        <v>3734805</v>
      </c>
      <c r="E18" s="97">
        <f>E19+E25+E35+E41+E47+E51</f>
        <v>3505829</v>
      </c>
      <c r="F18" s="124">
        <f t="shared" si="0"/>
        <v>93.869131052357488</v>
      </c>
    </row>
    <row r="19" spans="1:6" s="3" customFormat="1">
      <c r="A19" s="315" t="s">
        <v>362</v>
      </c>
      <c r="B19" s="314" t="s">
        <v>3928</v>
      </c>
      <c r="C19" s="303">
        <v>8</v>
      </c>
      <c r="D19" s="97">
        <f>SUM(D20:D23)-D24</f>
        <v>3194467</v>
      </c>
      <c r="E19" s="97">
        <f>SUM(E20:E23)-E24</f>
        <v>3112060</v>
      </c>
      <c r="F19" s="124">
        <f t="shared" si="0"/>
        <v>97.420320823473844</v>
      </c>
    </row>
    <row r="20" spans="1:6" s="3" customFormat="1">
      <c r="A20" s="132" t="s">
        <v>363</v>
      </c>
      <c r="B20" s="314" t="s">
        <v>382</v>
      </c>
      <c r="C20" s="303">
        <v>9</v>
      </c>
      <c r="D20" s="94"/>
      <c r="E20" s="94"/>
      <c r="F20" s="125" t="str">
        <f t="shared" si="0"/>
        <v>-</v>
      </c>
    </row>
    <row r="21" spans="1:6" s="3" customFormat="1">
      <c r="A21" s="132" t="s">
        <v>364</v>
      </c>
      <c r="B21" s="314" t="s">
        <v>383</v>
      </c>
      <c r="C21" s="303">
        <v>10</v>
      </c>
      <c r="D21" s="94">
        <v>5553870</v>
      </c>
      <c r="E21" s="94">
        <v>5542407</v>
      </c>
      <c r="F21" s="125">
        <f t="shared" si="0"/>
        <v>99.793603379265278</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2359403</v>
      </c>
      <c r="E24" s="94">
        <v>2430347</v>
      </c>
      <c r="F24" s="125">
        <f t="shared" si="0"/>
        <v>103.00686232915699</v>
      </c>
    </row>
    <row r="25" spans="1:6" s="3" customFormat="1">
      <c r="A25" s="315" t="s">
        <v>1156</v>
      </c>
      <c r="B25" s="314" t="s">
        <v>1261</v>
      </c>
      <c r="C25" s="303">
        <v>14</v>
      </c>
      <c r="D25" s="97">
        <f>SUM(D26:D33)-D34</f>
        <v>264030</v>
      </c>
      <c r="E25" s="97">
        <f>SUM(E26:E33)-E34</f>
        <v>234840</v>
      </c>
      <c r="F25" s="124">
        <f t="shared" si="0"/>
        <v>88.944438132030442</v>
      </c>
    </row>
    <row r="26" spans="1:6" s="3" customFormat="1">
      <c r="A26" s="132" t="s">
        <v>1157</v>
      </c>
      <c r="B26" s="314" t="s">
        <v>3941</v>
      </c>
      <c r="C26" s="303">
        <v>15</v>
      </c>
      <c r="D26" s="94">
        <v>1903020</v>
      </c>
      <c r="E26" s="94">
        <v>1783269</v>
      </c>
      <c r="F26" s="125">
        <f t="shared" si="0"/>
        <v>93.70731784216666</v>
      </c>
    </row>
    <row r="27" spans="1:6" s="3" customFormat="1">
      <c r="A27" s="132" t="s">
        <v>1158</v>
      </c>
      <c r="B27" s="314" t="s">
        <v>3965</v>
      </c>
      <c r="C27" s="303">
        <v>16</v>
      </c>
      <c r="D27" s="94"/>
      <c r="E27" s="94"/>
      <c r="F27" s="125" t="str">
        <f t="shared" si="0"/>
        <v>-</v>
      </c>
    </row>
    <row r="28" spans="1:6" s="3" customFormat="1">
      <c r="A28" s="132" t="s">
        <v>1159</v>
      </c>
      <c r="B28" s="314" t="s">
        <v>3943</v>
      </c>
      <c r="C28" s="303">
        <v>17</v>
      </c>
      <c r="D28" s="94"/>
      <c r="E28" s="94"/>
      <c r="F28" s="125" t="str">
        <f t="shared" si="0"/>
        <v>-</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c r="E31" s="94"/>
      <c r="F31" s="125" t="str">
        <f t="shared" si="0"/>
        <v>-</v>
      </c>
    </row>
    <row r="32" spans="1:6" s="3" customFormat="1">
      <c r="A32" s="272" t="s">
        <v>2452</v>
      </c>
      <c r="B32" s="314" t="s">
        <v>3947</v>
      </c>
      <c r="C32" s="303">
        <v>21</v>
      </c>
      <c r="D32" s="94"/>
      <c r="E32" s="94"/>
      <c r="F32" s="125" t="str">
        <f t="shared" si="0"/>
        <v>-</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1638990</v>
      </c>
      <c r="E34" s="94">
        <v>1548429</v>
      </c>
      <c r="F34" s="125">
        <f t="shared" si="0"/>
        <v>94.474584957809384</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276308</v>
      </c>
      <c r="E41" s="97">
        <f>SUM(E42:E45)-E46</f>
        <v>158929</v>
      </c>
      <c r="F41" s="124">
        <f t="shared" si="0"/>
        <v>57.518783386655471</v>
      </c>
    </row>
    <row r="42" spans="1:6" s="3" customFormat="1">
      <c r="A42" s="132" t="s">
        <v>2878</v>
      </c>
      <c r="B42" s="314" t="s">
        <v>2886</v>
      </c>
      <c r="C42" s="303">
        <v>31</v>
      </c>
      <c r="D42" s="94">
        <v>684080</v>
      </c>
      <c r="E42" s="94">
        <v>732186</v>
      </c>
      <c r="F42" s="125">
        <f t="shared" si="0"/>
        <v>107.03221845398198</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407772</v>
      </c>
      <c r="E46" s="94">
        <v>573257</v>
      </c>
      <c r="F46" s="125">
        <f t="shared" si="0"/>
        <v>140.58272760267994</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130666</v>
      </c>
      <c r="E60" s="94">
        <v>135868</v>
      </c>
      <c r="F60" s="125">
        <f t="shared" si="0"/>
        <v>103.98114276093244</v>
      </c>
    </row>
    <row r="61" spans="1:6" s="3" customFormat="1">
      <c r="A61" s="132" t="s">
        <v>456</v>
      </c>
      <c r="B61" s="314" t="s">
        <v>617</v>
      </c>
      <c r="C61" s="303">
        <v>50</v>
      </c>
      <c r="D61" s="94">
        <v>130666</v>
      </c>
      <c r="E61" s="94">
        <v>135868</v>
      </c>
      <c r="F61" s="125">
        <f t="shared" si="0"/>
        <v>103.98114276093244</v>
      </c>
    </row>
    <row r="62" spans="1:6" s="3" customFormat="1">
      <c r="A62" s="132" t="s">
        <v>618</v>
      </c>
      <c r="B62" s="314" t="s">
        <v>3383</v>
      </c>
      <c r="C62" s="303">
        <v>51</v>
      </c>
      <c r="D62" s="97">
        <f>SUM(D63:D68)</f>
        <v>178938</v>
      </c>
      <c r="E62" s="97">
        <f>SUM(E63:E68)</f>
        <v>1757091</v>
      </c>
      <c r="F62" s="124">
        <f t="shared" si="0"/>
        <v>981.95520236059417</v>
      </c>
    </row>
    <row r="63" spans="1:6" s="3" customFormat="1">
      <c r="A63" s="132" t="s">
        <v>619</v>
      </c>
      <c r="B63" s="314" t="s">
        <v>620</v>
      </c>
      <c r="C63" s="303">
        <v>52</v>
      </c>
      <c r="D63" s="94">
        <v>178938</v>
      </c>
      <c r="E63" s="94">
        <v>1757091</v>
      </c>
      <c r="F63" s="125">
        <f t="shared" si="0"/>
        <v>981.95520236059417</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1256820</v>
      </c>
      <c r="E74" s="97">
        <f>E75+E84+E92+E123+E139+E151+E168+E169</f>
        <v>882322</v>
      </c>
      <c r="F74" s="124">
        <f t="shared" si="0"/>
        <v>70.202733883929284</v>
      </c>
    </row>
    <row r="75" spans="1:6" s="3" customFormat="1">
      <c r="A75" s="272" t="s">
        <v>2744</v>
      </c>
      <c r="B75" s="314" t="s">
        <v>322</v>
      </c>
      <c r="C75" s="303">
        <v>64</v>
      </c>
      <c r="D75" s="97">
        <f>+D76+D81+D82+D83</f>
        <v>731106</v>
      </c>
      <c r="E75" s="97">
        <f>+E76+E81+E82+E83</f>
        <v>353650</v>
      </c>
      <c r="F75" s="124">
        <f t="shared" si="0"/>
        <v>48.371918709462101</v>
      </c>
    </row>
    <row r="76" spans="1:6" s="3" customFormat="1">
      <c r="A76" s="132" t="s">
        <v>3429</v>
      </c>
      <c r="B76" s="317" t="s">
        <v>1885</v>
      </c>
      <c r="C76" s="303">
        <v>65</v>
      </c>
      <c r="D76" s="97">
        <f>SUM(D77:D80)</f>
        <v>731106</v>
      </c>
      <c r="E76" s="97">
        <f>SUM(E77:E80)</f>
        <v>353650</v>
      </c>
      <c r="F76" s="124">
        <f t="shared" ref="F76:F139" si="1">IF(D76&gt;0,IF(E76/D76&gt;=100,"&gt;&gt;100",E76/D76*100),"-")</f>
        <v>48.371918709462101</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731106</v>
      </c>
      <c r="E78" s="94">
        <v>353650</v>
      </c>
      <c r="F78" s="125">
        <f t="shared" si="1"/>
        <v>48.371918709462101</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4960</v>
      </c>
      <c r="E84" s="97">
        <f>+E85+SUM(E88:E91)</f>
        <v>2709</v>
      </c>
      <c r="F84" s="124">
        <f t="shared" si="1"/>
        <v>54.616935483870968</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4960</v>
      </c>
      <c r="E91" s="94">
        <v>2709</v>
      </c>
      <c r="F91" s="125">
        <f t="shared" si="1"/>
        <v>54.616935483870968</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9745</v>
      </c>
      <c r="E151" s="97">
        <f>SUM(E152:E154)+SUM(E162:E166)-E167</f>
        <v>4772</v>
      </c>
      <c r="F151" s="124">
        <f t="shared" si="2"/>
        <v>48.968701898409442</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9745</v>
      </c>
      <c r="E154" s="97">
        <f>SUM(E155:E161)</f>
        <v>4772</v>
      </c>
      <c r="F154" s="124">
        <f t="shared" si="2"/>
        <v>48.968701898409442</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1609</v>
      </c>
      <c r="E160" s="94">
        <v>746</v>
      </c>
      <c r="F160" s="125">
        <f t="shared" si="2"/>
        <v>46.364201367308887</v>
      </c>
    </row>
    <row r="161" spans="1:6" s="3" customFormat="1">
      <c r="A161" s="272" t="s">
        <v>3869</v>
      </c>
      <c r="B161" s="317" t="s">
        <v>4237</v>
      </c>
      <c r="C161" s="303">
        <v>150</v>
      </c>
      <c r="D161" s="94">
        <v>8136</v>
      </c>
      <c r="E161" s="94">
        <v>4026</v>
      </c>
      <c r="F161" s="125">
        <f t="shared" si="2"/>
        <v>49.483775811209441</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c r="E164" s="94"/>
      <c r="F164" s="125" t="str">
        <f t="shared" si="2"/>
        <v>-</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511009</v>
      </c>
      <c r="E169" s="97">
        <f>SUM(E170:E172)</f>
        <v>521191</v>
      </c>
      <c r="F169" s="124">
        <f t="shared" si="2"/>
        <v>101.9925285073257</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511009</v>
      </c>
      <c r="E172" s="94">
        <v>521191</v>
      </c>
      <c r="F172" s="125">
        <f t="shared" si="2"/>
        <v>101.9925285073257</v>
      </c>
    </row>
    <row r="173" spans="1:6" s="3" customFormat="1">
      <c r="A173" s="272"/>
      <c r="B173" s="314" t="s">
        <v>1068</v>
      </c>
      <c r="C173" s="303">
        <v>162</v>
      </c>
      <c r="D173" s="97">
        <f>D174+D234</f>
        <v>5171710</v>
      </c>
      <c r="E173" s="97">
        <f>E174+E234</f>
        <v>6145243</v>
      </c>
      <c r="F173" s="124">
        <f t="shared" si="2"/>
        <v>118.82419934605768</v>
      </c>
    </row>
    <row r="174" spans="1:6" s="3" customFormat="1">
      <c r="A174" s="272" t="s">
        <v>3813</v>
      </c>
      <c r="B174" s="314" t="s">
        <v>1145</v>
      </c>
      <c r="C174" s="303">
        <v>163</v>
      </c>
      <c r="D174" s="97">
        <f>D175+D186+D187+D203+D231</f>
        <v>1098846</v>
      </c>
      <c r="E174" s="97">
        <f>E175+E186+E187+E203+E231</f>
        <v>1365146</v>
      </c>
      <c r="F174" s="124">
        <f t="shared" si="2"/>
        <v>124.23451511858805</v>
      </c>
    </row>
    <row r="175" spans="1:6" s="3" customFormat="1">
      <c r="A175" s="272" t="s">
        <v>1181</v>
      </c>
      <c r="B175" s="314" t="s">
        <v>1547</v>
      </c>
      <c r="C175" s="303">
        <v>164</v>
      </c>
      <c r="D175" s="97">
        <f>SUM(D176:D178)+SUM(D182:D185)</f>
        <v>1038882</v>
      </c>
      <c r="E175" s="97">
        <f>SUM(E176:E178)+SUM(E182:E185)</f>
        <v>576037</v>
      </c>
      <c r="F175" s="124">
        <f t="shared" si="2"/>
        <v>55.447779439820891</v>
      </c>
    </row>
    <row r="176" spans="1:6" s="3" customFormat="1">
      <c r="A176" s="272" t="s">
        <v>1182</v>
      </c>
      <c r="B176" s="314" t="s">
        <v>1183</v>
      </c>
      <c r="C176" s="303">
        <v>165</v>
      </c>
      <c r="D176" s="94">
        <v>500480</v>
      </c>
      <c r="E176" s="94">
        <v>498257</v>
      </c>
      <c r="F176" s="125">
        <f t="shared" si="2"/>
        <v>99.555826406649615</v>
      </c>
    </row>
    <row r="177" spans="1:6" s="3" customFormat="1">
      <c r="A177" s="272" t="s">
        <v>1184</v>
      </c>
      <c r="B177" s="314" t="s">
        <v>1185</v>
      </c>
      <c r="C177" s="303">
        <v>166</v>
      </c>
      <c r="D177" s="94">
        <v>96373</v>
      </c>
      <c r="E177" s="94">
        <v>73810</v>
      </c>
      <c r="F177" s="125">
        <f t="shared" si="2"/>
        <v>76.587840992809191</v>
      </c>
    </row>
    <row r="178" spans="1:6" s="3" customFormat="1">
      <c r="A178" s="272" t="s">
        <v>1186</v>
      </c>
      <c r="B178" s="317" t="s">
        <v>2842</v>
      </c>
      <c r="C178" s="303">
        <v>167</v>
      </c>
      <c r="D178" s="97">
        <f>SUM(D179:D181)</f>
        <v>211</v>
      </c>
      <c r="E178" s="97">
        <f>SUM(E179:E181)</f>
        <v>158</v>
      </c>
      <c r="F178" s="124">
        <f t="shared" si="2"/>
        <v>74.881516587677723</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211</v>
      </c>
      <c r="E181" s="94">
        <v>158</v>
      </c>
      <c r="F181" s="125">
        <f t="shared" si="2"/>
        <v>74.881516587677723</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441818</v>
      </c>
      <c r="E185" s="94">
        <v>3812</v>
      </c>
      <c r="F185" s="125">
        <f t="shared" si="2"/>
        <v>0.86279870897066213</v>
      </c>
    </row>
    <row r="186" spans="1:6" s="3" customFormat="1">
      <c r="A186" s="272" t="s">
        <v>3033</v>
      </c>
      <c r="B186" s="314" t="s">
        <v>3034</v>
      </c>
      <c r="C186" s="303">
        <v>175</v>
      </c>
      <c r="D186" s="94">
        <v>59964</v>
      </c>
      <c r="E186" s="94">
        <v>789109</v>
      </c>
      <c r="F186" s="125">
        <f t="shared" si="2"/>
        <v>1315.9712494163164</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4072864</v>
      </c>
      <c r="E234" s="97">
        <f>+E235+E243-E247+E251+E252+E253</f>
        <v>4780097</v>
      </c>
      <c r="F234" s="124">
        <f t="shared" si="3"/>
        <v>117.36451303063397</v>
      </c>
    </row>
    <row r="235" spans="1:6" s="3" customFormat="1">
      <c r="A235" s="132" t="s">
        <v>1279</v>
      </c>
      <c r="B235" s="314" t="s">
        <v>3395</v>
      </c>
      <c r="C235" s="303">
        <v>224</v>
      </c>
      <c r="D235" s="97">
        <f>D236-D239</f>
        <v>3912787</v>
      </c>
      <c r="E235" s="97">
        <f>E236-E239</f>
        <v>5260818</v>
      </c>
      <c r="F235" s="124">
        <f t="shared" si="3"/>
        <v>134.45193924432891</v>
      </c>
    </row>
    <row r="236" spans="1:6" s="3" customFormat="1">
      <c r="A236" s="132" t="s">
        <v>1280</v>
      </c>
      <c r="B236" s="314" t="s">
        <v>3396</v>
      </c>
      <c r="C236" s="303">
        <v>225</v>
      </c>
      <c r="D236" s="97">
        <f>SUM(D237:D238)</f>
        <v>3912787</v>
      </c>
      <c r="E236" s="97">
        <f>SUM(E237:E238)</f>
        <v>5260818</v>
      </c>
      <c r="F236" s="124">
        <f t="shared" si="3"/>
        <v>134.45193924432891</v>
      </c>
    </row>
    <row r="237" spans="1:6" s="3" customFormat="1">
      <c r="A237" s="132" t="s">
        <v>1281</v>
      </c>
      <c r="B237" s="314" t="s">
        <v>1282</v>
      </c>
      <c r="C237" s="303">
        <v>226</v>
      </c>
      <c r="D237" s="94">
        <v>3912787</v>
      </c>
      <c r="E237" s="94">
        <v>5260818</v>
      </c>
      <c r="F237" s="125">
        <f t="shared" si="3"/>
        <v>134.45193924432891</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150332</v>
      </c>
      <c r="E243" s="97">
        <f>SUM(E244:E246)</f>
        <v>321802</v>
      </c>
      <c r="F243" s="124">
        <f t="shared" si="3"/>
        <v>214.06087858872365</v>
      </c>
    </row>
    <row r="244" spans="1:6" s="3" customFormat="1">
      <c r="A244" s="132" t="s">
        <v>2861</v>
      </c>
      <c r="B244" s="314" t="s">
        <v>4121</v>
      </c>
      <c r="C244" s="303">
        <v>233</v>
      </c>
      <c r="D244" s="94">
        <v>117093</v>
      </c>
      <c r="E244" s="94">
        <v>321802</v>
      </c>
      <c r="F244" s="125">
        <f t="shared" si="3"/>
        <v>274.82599301409988</v>
      </c>
    </row>
    <row r="245" spans="1:6" s="3" customFormat="1">
      <c r="A245" s="132" t="s">
        <v>1132</v>
      </c>
      <c r="B245" s="314" t="s">
        <v>2804</v>
      </c>
      <c r="C245" s="303">
        <v>234</v>
      </c>
      <c r="D245" s="94">
        <v>33239</v>
      </c>
      <c r="E245" s="94"/>
      <c r="F245" s="125">
        <f t="shared" si="3"/>
        <v>0</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807295</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v>807295</v>
      </c>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9745</v>
      </c>
      <c r="E251" s="94">
        <v>4772</v>
      </c>
      <c r="F251" s="125">
        <f t="shared" si="3"/>
        <v>48.968701898409442</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9745</v>
      </c>
      <c r="E260" s="94">
        <v>4772</v>
      </c>
      <c r="F260" s="125">
        <f t="shared" si="4"/>
        <v>48.968701898409442</v>
      </c>
    </row>
    <row r="261" spans="1:6" s="3" customFormat="1">
      <c r="A261" s="132" t="s">
        <v>3171</v>
      </c>
      <c r="B261" s="314" t="s">
        <v>3173</v>
      </c>
      <c r="C261" s="303">
        <v>249</v>
      </c>
      <c r="D261" s="94"/>
      <c r="E261" s="94"/>
      <c r="F261" s="125" t="str">
        <f t="shared" si="4"/>
        <v>-</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v>4960</v>
      </c>
      <c r="E264" s="94">
        <v>2709</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538402</v>
      </c>
      <c r="E287" s="94">
        <v>576037</v>
      </c>
      <c r="F287" s="125">
        <f t="shared" si="4"/>
        <v>106.99013005152284</v>
      </c>
    </row>
    <row r="288" spans="1:6" s="3" customFormat="1">
      <c r="A288" s="132" t="s">
        <v>3177</v>
      </c>
      <c r="B288" s="314" t="s">
        <v>3274</v>
      </c>
      <c r="C288" s="303">
        <v>276</v>
      </c>
      <c r="D288" s="94">
        <v>500480</v>
      </c>
      <c r="E288" s="94"/>
      <c r="F288" s="125">
        <f t="shared" si="4"/>
        <v>0</v>
      </c>
    </row>
    <row r="289" spans="1:6" s="3" customFormat="1">
      <c r="A289" s="132" t="s">
        <v>3275</v>
      </c>
      <c r="B289" s="314" t="s">
        <v>3276</v>
      </c>
      <c r="C289" s="303">
        <v>277</v>
      </c>
      <c r="D289" s="94">
        <v>59964</v>
      </c>
      <c r="E289" s="94">
        <v>789109</v>
      </c>
      <c r="F289" s="125">
        <f t="shared" si="4"/>
        <v>1315.9712494163164</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4960</v>
      </c>
      <c r="E298" s="94">
        <v>2709</v>
      </c>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v>436857</v>
      </c>
      <c r="E301" s="94">
        <v>1103</v>
      </c>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ZDENKA BEDIĆ</v>
      </c>
      <c r="B325" s="291"/>
      <c r="D325" s="293"/>
      <c r="E325" s="293"/>
      <c r="F325" s="291"/>
      <c r="G325" s="307"/>
    </row>
    <row r="326" spans="1:7" s="292" customFormat="1" ht="15" customHeight="1">
      <c r="A326" s="291" t="str">
        <f>IF(RefStr!H27="","Telefon za kontakt: _________________","Telefon za kontakt: " &amp; RefStr!H27)</f>
        <v>Telefon za kontakt: 040/343-442</v>
      </c>
      <c r="B326" s="291"/>
      <c r="F326" s="291"/>
      <c r="G326" s="307"/>
    </row>
    <row r="327" spans="1:7" s="292" customFormat="1" ht="15" customHeight="1">
      <c r="A327" s="291" t="str">
        <f>IF(RefStr!H33="","Odgovorna osoba: _____________________________","Odgovorna osoba: " &amp; RefStr!H33)</f>
        <v>Odgovorna osoba: VLADIMIR NOVAK,mag.mus.</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copies="3"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13772</v>
      </c>
      <c r="C4" s="429"/>
      <c r="D4" s="429"/>
      <c r="E4" s="430">
        <f>SUM(Skriveni!G1287:G1423)</f>
        <v>11912728.122000001</v>
      </c>
      <c r="F4" s="431"/>
    </row>
    <row r="5" spans="1:6" ht="15" customHeight="1">
      <c r="B5" s="428" t="str">
        <f>"Naziv: "&amp;IF(RefStr!B10&lt;&gt;"",RefStr!B10,"_______________________________________")</f>
        <v>Naziv: OSNOVNA ŠKOLA PETAR ZRINSKI ŠENKOVEC</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7318140</v>
      </c>
      <c r="E121" s="97">
        <f>E122+E125+E128+E129+SUM(E132:E135)</f>
        <v>9122368</v>
      </c>
      <c r="F121" s="125">
        <f t="shared" si="1"/>
        <v>124.65418808604372</v>
      </c>
    </row>
    <row r="122" spans="1:6" s="3" customFormat="1">
      <c r="A122" s="132" t="s">
        <v>2919</v>
      </c>
      <c r="B122" s="105" t="s">
        <v>3973</v>
      </c>
      <c r="C122" s="303">
        <v>111</v>
      </c>
      <c r="D122" s="97">
        <f>SUM(D123:D124)</f>
        <v>6915931</v>
      </c>
      <c r="E122" s="97">
        <f>SUM(E123:E124)</f>
        <v>8699029</v>
      </c>
      <c r="F122" s="125">
        <f t="shared" si="1"/>
        <v>125.78247238152029</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6915931</v>
      </c>
      <c r="E124" s="94">
        <v>8699029</v>
      </c>
      <c r="F124" s="125">
        <f t="shared" si="1"/>
        <v>125.78247238152029</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402209</v>
      </c>
      <c r="E133" s="94">
        <v>423339</v>
      </c>
      <c r="F133" s="125">
        <f t="shared" si="1"/>
        <v>105.25348761464809</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7318140</v>
      </c>
      <c r="E148" s="107">
        <f>E12+E29+E35+E42+E82+E89+E96+E114+E121+E136</f>
        <v>9122368</v>
      </c>
      <c r="F148" s="126">
        <f t="shared" si="2"/>
        <v>124.65418808604372</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ZDENKA BEDIĆ</v>
      </c>
      <c r="B151" s="291"/>
      <c r="D151" s="293"/>
      <c r="E151" s="293"/>
      <c r="F151" s="291"/>
      <c r="G151" s="307"/>
    </row>
    <row r="152" spans="1:7" s="292" customFormat="1" ht="15" customHeight="1">
      <c r="A152" s="291" t="str">
        <f>IF(RefStr!H27="","Telefon za kontakt: _________________","Telefon za kontakt: " &amp; RefStr!H27)</f>
        <v>Telefon za kontakt: 040/343-442</v>
      </c>
      <c r="B152" s="291"/>
      <c r="E152" s="291"/>
      <c r="F152" s="291"/>
      <c r="G152" s="307"/>
    </row>
    <row r="153" spans="1:7" s="292" customFormat="1" ht="15" customHeight="1">
      <c r="A153" s="291" t="str">
        <f>IF(RefStr!H33="","Odgovorna osoba: _____________________________","Odgovorna osoba: " &amp; RefStr!H33)</f>
        <v>Odgovorna osoba: VLADIMIR NOVAK,mag.mus.</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0" activePane="bottomLeft" state="frozen"/>
      <selection pane="bottomLeft" activeCell="D33" sqref="D3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13772</v>
      </c>
      <c r="C4" s="450"/>
      <c r="D4" s="430">
        <f>SUM(Skriveni!G1424:G1467)</f>
        <v>6125.8249999999998</v>
      </c>
      <c r="E4" s="431"/>
    </row>
    <row r="5" spans="1:6" ht="15" customHeight="1">
      <c r="B5" s="428" t="str">
        <f>"Naziv: "&amp;IF(RefStr!B10&lt;&gt;"",RefStr!B10,"_______________________________________")</f>
        <v>Naziv: OSNOVNA ŠKOLA PETAR ZRINSKI ŠENKOVEC</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95585</v>
      </c>
      <c r="E12" s="133">
        <f>E13+E29</f>
        <v>22105</v>
      </c>
    </row>
    <row r="13" spans="1:6" s="3" customFormat="1" ht="14.1" customHeight="1">
      <c r="A13" s="301" t="s">
        <v>3306</v>
      </c>
      <c r="B13" s="302" t="s">
        <v>3307</v>
      </c>
      <c r="C13" s="303">
        <v>2</v>
      </c>
      <c r="D13" s="97">
        <f>D14+D21</f>
        <v>0</v>
      </c>
      <c r="E13" s="134">
        <f>E14+E21</f>
        <v>22105</v>
      </c>
    </row>
    <row r="14" spans="1:6" s="3" customFormat="1" ht="14.1" customHeight="1">
      <c r="A14" s="301" t="s">
        <v>1215</v>
      </c>
      <c r="B14" s="302" t="s">
        <v>3308</v>
      </c>
      <c r="C14" s="303">
        <v>3</v>
      </c>
      <c r="D14" s="97">
        <f>SUM(D15:D20)</f>
        <v>0</v>
      </c>
      <c r="E14" s="134">
        <f>SUM(E15:E20)</f>
        <v>22105</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v>22105</v>
      </c>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95585</v>
      </c>
      <c r="E29" s="134">
        <f>E30+E37</f>
        <v>0</v>
      </c>
    </row>
    <row r="30" spans="1:5" s="3" customFormat="1" ht="14.1" customHeight="1">
      <c r="A30" s="301" t="s">
        <v>1215</v>
      </c>
      <c r="B30" s="302" t="s">
        <v>3068</v>
      </c>
      <c r="C30" s="303">
        <v>19</v>
      </c>
      <c r="D30" s="97">
        <f>SUM(D31:D36)</f>
        <v>95585</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95585</v>
      </c>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ZDENKA BEDIĆ</v>
      </c>
      <c r="B59" s="291"/>
      <c r="D59" s="293"/>
      <c r="E59" s="293"/>
      <c r="F59" s="291"/>
      <c r="G59" s="307"/>
    </row>
    <row r="60" spans="1:7" s="292" customFormat="1" ht="15" customHeight="1">
      <c r="A60" s="291" t="str">
        <f>IF(RefStr!H27="","Telefon za kontakt: _________________","Telefon za kontakt: " &amp; RefStr!H27)</f>
        <v>Telefon za kontakt: 040/343-442</v>
      </c>
      <c r="B60" s="291"/>
      <c r="F60" s="291"/>
      <c r="G60" s="307"/>
    </row>
    <row r="61" spans="1:7" s="292" customFormat="1" ht="15" customHeight="1">
      <c r="A61" s="291" t="str">
        <f>IF(RefStr!H33="","Odgovorna osoba: _____________________________","Odgovorna osoba: " &amp; RefStr!H33)</f>
        <v>Odgovorna osoba: VLADIMIR NOVAK,mag.mus.</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8" sqref="D1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13772</v>
      </c>
      <c r="C4" s="430">
        <f>SUM(Skriveni!G1468:G1561)</f>
        <v>986307.28099999996</v>
      </c>
      <c r="D4" s="431"/>
    </row>
    <row r="5" spans="1:5" s="23" customFormat="1" ht="15" customHeight="1">
      <c r="B5" s="98" t="str">
        <f>"Naziv: "&amp;IF(RefStr!B10&lt;&gt;"",RefStr!B10,"_______________________________________")</f>
        <v>Naziv: OSNOVNA ŠKOLA PETAR ZRINSKI ŠENKOVEC</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1098847</v>
      </c>
    </row>
    <row r="13" spans="1:5" s="2" customFormat="1">
      <c r="A13" s="270"/>
      <c r="B13" s="271" t="s">
        <v>2062</v>
      </c>
      <c r="C13" s="264">
        <v>2</v>
      </c>
      <c r="D13" s="140">
        <f>D14+D15+D23+D24</f>
        <v>9551381</v>
      </c>
    </row>
    <row r="14" spans="1:5" s="2" customFormat="1">
      <c r="A14" s="270"/>
      <c r="B14" s="271" t="s">
        <v>4041</v>
      </c>
      <c r="C14" s="264">
        <v>3</v>
      </c>
      <c r="D14" s="141"/>
    </row>
    <row r="15" spans="1:5" s="2" customFormat="1">
      <c r="A15" s="270" t="s">
        <v>1181</v>
      </c>
      <c r="B15" s="271" t="s">
        <v>3078</v>
      </c>
      <c r="C15" s="264">
        <v>4</v>
      </c>
      <c r="D15" s="140">
        <f>SUM(D16:D22)</f>
        <v>7914308</v>
      </c>
    </row>
    <row r="16" spans="1:5" s="2" customFormat="1">
      <c r="A16" s="272" t="s">
        <v>1182</v>
      </c>
      <c r="B16" s="273" t="s">
        <v>1183</v>
      </c>
      <c r="C16" s="264">
        <v>5</v>
      </c>
      <c r="D16" s="141">
        <v>6310462</v>
      </c>
    </row>
    <row r="17" spans="1:4" s="2" customFormat="1">
      <c r="A17" s="272" t="s">
        <v>1184</v>
      </c>
      <c r="B17" s="273" t="s">
        <v>1185</v>
      </c>
      <c r="C17" s="264">
        <v>6</v>
      </c>
      <c r="D17" s="141">
        <v>1149438</v>
      </c>
    </row>
    <row r="18" spans="1:4" s="2" customFormat="1">
      <c r="A18" s="272" t="s">
        <v>1186</v>
      </c>
      <c r="B18" s="273" t="s">
        <v>1187</v>
      </c>
      <c r="C18" s="264">
        <v>7</v>
      </c>
      <c r="D18" s="141">
        <v>3190</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451218</v>
      </c>
    </row>
    <row r="23" spans="1:4" s="2" customFormat="1">
      <c r="A23" s="270" t="s">
        <v>3033</v>
      </c>
      <c r="B23" s="271" t="s">
        <v>3034</v>
      </c>
      <c r="C23" s="264">
        <v>12</v>
      </c>
      <c r="D23" s="141">
        <v>1637073</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9285082</v>
      </c>
    </row>
    <row r="31" spans="1:4" s="2" customFormat="1">
      <c r="A31" s="272"/>
      <c r="B31" s="271" t="s">
        <v>4041</v>
      </c>
      <c r="C31" s="264">
        <v>20</v>
      </c>
      <c r="D31" s="141"/>
    </row>
    <row r="32" spans="1:4" s="2" customFormat="1">
      <c r="A32" s="270" t="s">
        <v>1181</v>
      </c>
      <c r="B32" s="271" t="s">
        <v>3081</v>
      </c>
      <c r="C32" s="264">
        <v>21</v>
      </c>
      <c r="D32" s="140">
        <f>SUM(D33:D39)</f>
        <v>8377154</v>
      </c>
    </row>
    <row r="33" spans="1:4" s="2" customFormat="1">
      <c r="A33" s="272" t="s">
        <v>1182</v>
      </c>
      <c r="B33" s="273" t="s">
        <v>1183</v>
      </c>
      <c r="C33" s="264">
        <v>22</v>
      </c>
      <c r="D33" s="141">
        <v>6323215</v>
      </c>
    </row>
    <row r="34" spans="1:4" s="2" customFormat="1">
      <c r="A34" s="272" t="s">
        <v>1184</v>
      </c>
      <c r="B34" s="273" t="s">
        <v>1185</v>
      </c>
      <c r="C34" s="264">
        <v>23</v>
      </c>
      <c r="D34" s="141">
        <v>1161471</v>
      </c>
    </row>
    <row r="35" spans="1:4" s="2" customFormat="1">
      <c r="A35" s="272" t="s">
        <v>1186</v>
      </c>
      <c r="B35" s="273" t="s">
        <v>1187</v>
      </c>
      <c r="C35" s="264">
        <v>24</v>
      </c>
      <c r="D35" s="141">
        <v>3244</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889224</v>
      </c>
    </row>
    <row r="40" spans="1:4" s="2" customFormat="1">
      <c r="A40" s="275" t="s">
        <v>3033</v>
      </c>
      <c r="B40" s="271" t="s">
        <v>3034</v>
      </c>
      <c r="C40" s="264">
        <v>29</v>
      </c>
      <c r="D40" s="141">
        <v>907928</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1365146</v>
      </c>
    </row>
    <row r="48" spans="1:4" s="2" customFormat="1">
      <c r="A48" s="278"/>
      <c r="B48" s="271" t="s">
        <v>3084</v>
      </c>
      <c r="C48" s="264">
        <v>37</v>
      </c>
      <c r="D48" s="140">
        <f>D49+D54+D90+D95</f>
        <v>1365146</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576037</v>
      </c>
    </row>
    <row r="55" spans="1:4" s="2" customFormat="1">
      <c r="A55" s="270" t="s">
        <v>1182</v>
      </c>
      <c r="B55" s="271" t="s">
        <v>3087</v>
      </c>
      <c r="C55" s="264">
        <v>44</v>
      </c>
      <c r="D55" s="140">
        <f>SUM(D56:D59)</f>
        <v>521191</v>
      </c>
    </row>
    <row r="56" spans="1:4" s="2" customFormat="1">
      <c r="A56" s="276"/>
      <c r="B56" s="273" t="s">
        <v>1568</v>
      </c>
      <c r="C56" s="264">
        <v>45</v>
      </c>
      <c r="D56" s="141">
        <v>521191</v>
      </c>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50877</v>
      </c>
    </row>
    <row r="61" spans="1:4" s="2" customFormat="1">
      <c r="A61" s="272"/>
      <c r="B61" s="273" t="s">
        <v>1568</v>
      </c>
      <c r="C61" s="264">
        <v>50</v>
      </c>
      <c r="D61" s="141">
        <v>50877</v>
      </c>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157</v>
      </c>
    </row>
    <row r="66" spans="1:4" s="2" customFormat="1">
      <c r="A66" s="276"/>
      <c r="B66" s="273" t="s">
        <v>1568</v>
      </c>
      <c r="C66" s="264">
        <v>55</v>
      </c>
      <c r="D66" s="141">
        <v>157</v>
      </c>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3812</v>
      </c>
    </row>
    <row r="86" spans="1:4" s="2" customFormat="1">
      <c r="A86" s="270"/>
      <c r="B86" s="273" t="s">
        <v>1568</v>
      </c>
      <c r="C86" s="264">
        <v>75</v>
      </c>
      <c r="D86" s="141">
        <v>3812</v>
      </c>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789109</v>
      </c>
    </row>
    <row r="91" spans="1:4" s="2" customFormat="1">
      <c r="A91" s="270"/>
      <c r="B91" s="273" t="s">
        <v>1568</v>
      </c>
      <c r="C91" s="264">
        <v>80</v>
      </c>
      <c r="D91" s="141">
        <v>789109</v>
      </c>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0</v>
      </c>
    </row>
    <row r="102" spans="1:5" s="2" customFormat="1">
      <c r="A102" s="272"/>
      <c r="B102" s="280" t="s">
        <v>4041</v>
      </c>
      <c r="C102" s="264">
        <v>91</v>
      </c>
      <c r="D102" s="141"/>
    </row>
    <row r="103" spans="1:5" s="2" customFormat="1">
      <c r="A103" s="272" t="s">
        <v>1181</v>
      </c>
      <c r="B103" s="280" t="s">
        <v>1365</v>
      </c>
      <c r="C103" s="264">
        <v>92</v>
      </c>
      <c r="D103" s="141"/>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ZDENKA BEDIĆ</v>
      </c>
      <c r="B109" s="291"/>
      <c r="C109" s="293"/>
      <c r="D109" s="293"/>
      <c r="E109" s="291"/>
    </row>
    <row r="110" spans="1:5" s="292" customFormat="1" ht="15" customHeight="1">
      <c r="A110" s="291" t="str">
        <f>IF(RefStr!H27="","Telefon za kontakt: _________________","Telefon za kontakt: " &amp; RefStr!H27)</f>
        <v>Telefon za kontakt: 040/343-442</v>
      </c>
      <c r="B110" s="291"/>
      <c r="E110" s="291"/>
    </row>
    <row r="111" spans="1:5" s="292" customFormat="1" ht="15" customHeight="1">
      <c r="A111" s="291" t="str">
        <f>IF(RefStr!H33="","Odgovorna osoba: _____________________________","Odgovorna osoba: " &amp; RefStr!H33)</f>
        <v>Odgovorna osoba: VLADIMIR NOVAK,mag.mus.</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53"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13772</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1</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2019-01-30T13:32:25Z</cp:lastPrinted>
  <dcterms:created xsi:type="dcterms:W3CDTF">2001-11-21T09:32:18Z</dcterms:created>
  <dcterms:modified xsi:type="dcterms:W3CDTF">2019-02-06T06:30:47Z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